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35097596X\Documents\67-PlaQualitatAire\OneDrive_1_24-3-2023\"/>
    </mc:Choice>
  </mc:AlternateContent>
  <bookViews>
    <workbookView xWindow="0" yWindow="0" windowWidth="19200" windowHeight="6300" tabRatio="766"/>
  </bookViews>
  <sheets>
    <sheet name="A 1.1.DETALL MESURES" sheetId="8" r:id="rId1"/>
    <sheet name="A 1.2 RESUM MESURES" sheetId="2" r:id="rId2"/>
    <sheet name="A 1.3. DETALL DETERMIN NORMAT" sheetId="10" r:id="rId3"/>
    <sheet name="A 1.4 RESUM DETERM NORMAT" sheetId="11" r:id="rId4"/>
    <sheet name="A 1.5 RESUM TOT PQACAT " sheetId="6" r:id="rId5"/>
  </sheets>
  <definedNames>
    <definedName name="_Hlk128741904" localSheetId="0">'A 1.1.DETALL MESURES'!$AD$66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2" l="1"/>
  <c r="L7" i="2"/>
  <c r="K7" i="2"/>
  <c r="J7" i="2"/>
  <c r="I7" i="2"/>
  <c r="AL36" i="8"/>
  <c r="AM36" i="8"/>
  <c r="AN36" i="8"/>
  <c r="AO36" i="8"/>
  <c r="AK36" i="8"/>
  <c r="H7" i="2"/>
  <c r="G7" i="2"/>
  <c r="F7" i="2"/>
  <c r="E7" i="2"/>
  <c r="S38" i="8"/>
  <c r="R38" i="8"/>
  <c r="Q38" i="8"/>
  <c r="Z40" i="8" l="1"/>
  <c r="AA40" i="8" s="1"/>
  <c r="W40" i="8"/>
  <c r="X40" i="8" s="1"/>
  <c r="T40" i="8"/>
  <c r="U40" i="8" s="1"/>
  <c r="Z38" i="8"/>
  <c r="AA38" i="8" s="1"/>
  <c r="W38" i="8"/>
  <c r="X38" i="8" s="1"/>
  <c r="T38" i="8"/>
  <c r="U38" i="8" s="1"/>
  <c r="Z37" i="8"/>
  <c r="AA37" i="8" s="1"/>
  <c r="W37" i="8"/>
  <c r="X37" i="8" s="1"/>
  <c r="T37" i="8"/>
  <c r="U37" i="8" s="1"/>
  <c r="Z36" i="8"/>
  <c r="AA36" i="8" s="1"/>
  <c r="W36" i="8"/>
  <c r="X36" i="8" s="1"/>
  <c r="T36" i="8"/>
  <c r="U36" i="8" s="1"/>
  <c r="Z35" i="8"/>
  <c r="AA35" i="8" s="1"/>
  <c r="W35" i="8"/>
  <c r="X35" i="8" s="1"/>
  <c r="T35" i="8"/>
  <c r="U35" i="8" s="1"/>
  <c r="W8" i="8" l="1"/>
  <c r="I80" i="8" l="1"/>
  <c r="Z73" i="8"/>
  <c r="Z74" i="8"/>
  <c r="Z75" i="8"/>
  <c r="Z76" i="8"/>
  <c r="Z77" i="8"/>
  <c r="Z78" i="8"/>
  <c r="Z72" i="8"/>
  <c r="Z42" i="8"/>
  <c r="Z43" i="8"/>
  <c r="Z44" i="8"/>
  <c r="Z45" i="8"/>
  <c r="Z46" i="8"/>
  <c r="Z47" i="8"/>
  <c r="Z48" i="8"/>
  <c r="Z49" i="8"/>
  <c r="Z50" i="8"/>
  <c r="Z51" i="8"/>
  <c r="Z52" i="8"/>
  <c r="Z53" i="8"/>
  <c r="Z54" i="8"/>
  <c r="Z55" i="8"/>
  <c r="Z56" i="8"/>
  <c r="Z57" i="8"/>
  <c r="Z58" i="8"/>
  <c r="Z59" i="8"/>
  <c r="Z60" i="8"/>
  <c r="Z61" i="8"/>
  <c r="Z62" i="8"/>
  <c r="Z63" i="8"/>
  <c r="Z64" i="8"/>
  <c r="Z65" i="8"/>
  <c r="Z66" i="8"/>
  <c r="Z67" i="8"/>
  <c r="Z68" i="8"/>
  <c r="Z69" i="8"/>
  <c r="Z70" i="8"/>
  <c r="Z71" i="8"/>
  <c r="Z14" i="8"/>
  <c r="Z15" i="8"/>
  <c r="Z16" i="8"/>
  <c r="Z17" i="8"/>
  <c r="Z18" i="8"/>
  <c r="Z19" i="8"/>
  <c r="Z20" i="8"/>
  <c r="Z21" i="8"/>
  <c r="Z22" i="8"/>
  <c r="Z23" i="8"/>
  <c r="Z24" i="8"/>
  <c r="Z25" i="8"/>
  <c r="Z26" i="8"/>
  <c r="Z27" i="8"/>
  <c r="Z28" i="8"/>
  <c r="Z29" i="8"/>
  <c r="Z30" i="8"/>
  <c r="Z31" i="8"/>
  <c r="Z32" i="8"/>
  <c r="Z33" i="8"/>
  <c r="Z34" i="8"/>
  <c r="Z39" i="8"/>
  <c r="AA39" i="8" s="1"/>
  <c r="Z41" i="8"/>
  <c r="Z9" i="8"/>
  <c r="Z10" i="8"/>
  <c r="Z11" i="8"/>
  <c r="Z12" i="8"/>
  <c r="Z13" i="8"/>
  <c r="Z7" i="8"/>
  <c r="Z8" i="8"/>
  <c r="Z6" i="8"/>
  <c r="G7" i="6" l="1"/>
  <c r="AF44" i="8" l="1"/>
  <c r="AL45" i="8" s="1"/>
  <c r="J9" i="2" s="1"/>
  <c r="N9" i="6" s="1"/>
  <c r="AG44" i="8"/>
  <c r="AM45" i="8" s="1"/>
  <c r="K9" i="2" s="1"/>
  <c r="O9" i="6" s="1"/>
  <c r="AH44" i="8"/>
  <c r="AN45" i="8" s="1"/>
  <c r="L9" i="2" s="1"/>
  <c r="P9" i="6" s="1"/>
  <c r="AI44" i="8"/>
  <c r="AO45" i="8" s="1"/>
  <c r="M9" i="2" s="1"/>
  <c r="Q9" i="6" s="1"/>
  <c r="AE44" i="8"/>
  <c r="AK45" i="8" s="1"/>
  <c r="I9" i="2" s="1"/>
  <c r="M9" i="6" s="1"/>
  <c r="AI6" i="8"/>
  <c r="AO18" i="8" s="1"/>
  <c r="M6" i="2" s="1"/>
  <c r="AI31" i="8"/>
  <c r="Q7" i="6" s="1"/>
  <c r="AI42" i="8"/>
  <c r="AO42" i="8" s="1"/>
  <c r="M8" i="2" s="1"/>
  <c r="Q8" i="6" s="1"/>
  <c r="AI48" i="8"/>
  <c r="AO48" i="8" s="1"/>
  <c r="M10" i="2" s="1"/>
  <c r="Q10" i="6" s="1"/>
  <c r="AI50" i="8"/>
  <c r="AO51" i="8" s="1"/>
  <c r="M11" i="2" s="1"/>
  <c r="Q11" i="6" s="1"/>
  <c r="AI53" i="8"/>
  <c r="AO54" i="8" s="1"/>
  <c r="M12" i="2" s="1"/>
  <c r="Q12" i="6" s="1"/>
  <c r="AI56" i="8"/>
  <c r="AO60" i="8" s="1"/>
  <c r="M13" i="2" s="1"/>
  <c r="Q13" i="6" s="1"/>
  <c r="AI65" i="8"/>
  <c r="AO65" i="8" s="1"/>
  <c r="M14" i="2" s="1"/>
  <c r="Q14" i="6" s="1"/>
  <c r="AI67" i="8"/>
  <c r="AO69" i="8" s="1"/>
  <c r="AI72" i="8"/>
  <c r="AO75" i="8" s="1"/>
  <c r="M16" i="2" s="1"/>
  <c r="Q16" i="6" s="1"/>
  <c r="AF6" i="8"/>
  <c r="AL18" i="8" s="1"/>
  <c r="J6" i="2" s="1"/>
  <c r="AG6" i="8"/>
  <c r="AM18" i="8" s="1"/>
  <c r="K6" i="2" s="1"/>
  <c r="AH6" i="8"/>
  <c r="AN18" i="8" s="1"/>
  <c r="L6" i="2" s="1"/>
  <c r="AF31" i="8"/>
  <c r="N7" i="6" s="1"/>
  <c r="AG31" i="8"/>
  <c r="O7" i="6" s="1"/>
  <c r="AH31" i="8"/>
  <c r="P7" i="6" s="1"/>
  <c r="AF42" i="8"/>
  <c r="AL42" i="8" s="1"/>
  <c r="J8" i="2" s="1"/>
  <c r="N8" i="6" s="1"/>
  <c r="AG42" i="8"/>
  <c r="AM42" i="8" s="1"/>
  <c r="K8" i="2" s="1"/>
  <c r="O8" i="6" s="1"/>
  <c r="AH42" i="8"/>
  <c r="AN42" i="8" s="1"/>
  <c r="L8" i="2" s="1"/>
  <c r="P8" i="6" s="1"/>
  <c r="AF48" i="8"/>
  <c r="AL48" i="8" s="1"/>
  <c r="J10" i="2" s="1"/>
  <c r="N10" i="6" s="1"/>
  <c r="AG48" i="8"/>
  <c r="AM48" i="8" s="1"/>
  <c r="K10" i="2" s="1"/>
  <c r="O10" i="6" s="1"/>
  <c r="AH48" i="8"/>
  <c r="AN48" i="8" s="1"/>
  <c r="L10" i="2" s="1"/>
  <c r="P10" i="6" s="1"/>
  <c r="AF50" i="8"/>
  <c r="AL51" i="8" s="1"/>
  <c r="J11" i="2" s="1"/>
  <c r="N11" i="6" s="1"/>
  <c r="AG50" i="8"/>
  <c r="AM51" i="8" s="1"/>
  <c r="K11" i="2" s="1"/>
  <c r="O11" i="6" s="1"/>
  <c r="AH50" i="8"/>
  <c r="AN51" i="8" s="1"/>
  <c r="L11" i="2" s="1"/>
  <c r="P11" i="6" s="1"/>
  <c r="AF53" i="8"/>
  <c r="AL54" i="8" s="1"/>
  <c r="J12" i="2" s="1"/>
  <c r="N12" i="6" s="1"/>
  <c r="AG53" i="8"/>
  <c r="AM54" i="8" s="1"/>
  <c r="K12" i="2" s="1"/>
  <c r="O12" i="6" s="1"/>
  <c r="AH53" i="8"/>
  <c r="AN54" i="8" s="1"/>
  <c r="L12" i="2" s="1"/>
  <c r="P12" i="6" s="1"/>
  <c r="AF56" i="8"/>
  <c r="AL60" i="8" s="1"/>
  <c r="J13" i="2" s="1"/>
  <c r="N13" i="6" s="1"/>
  <c r="AG56" i="8"/>
  <c r="AM60" i="8" s="1"/>
  <c r="K13" i="2" s="1"/>
  <c r="O13" i="6" s="1"/>
  <c r="AH56" i="8"/>
  <c r="AN60" i="8" s="1"/>
  <c r="L13" i="2" s="1"/>
  <c r="P13" i="6" s="1"/>
  <c r="AF65" i="8"/>
  <c r="AL65" i="8" s="1"/>
  <c r="J14" i="2" s="1"/>
  <c r="N14" i="6" s="1"/>
  <c r="AG65" i="8"/>
  <c r="AM65" i="8" s="1"/>
  <c r="K14" i="2" s="1"/>
  <c r="O14" i="6" s="1"/>
  <c r="AH65" i="8"/>
  <c r="AN65" i="8" s="1"/>
  <c r="L14" i="2" s="1"/>
  <c r="P14" i="6" s="1"/>
  <c r="AF67" i="8"/>
  <c r="AL69" i="8" s="1"/>
  <c r="J15" i="2" s="1"/>
  <c r="N15" i="6" s="1"/>
  <c r="AG67" i="8"/>
  <c r="AM69" i="8" s="1"/>
  <c r="AH67" i="8"/>
  <c r="AN69" i="8" s="1"/>
  <c r="AF72" i="8"/>
  <c r="AL75" i="8" s="1"/>
  <c r="AG72" i="8"/>
  <c r="AM75" i="8" s="1"/>
  <c r="K16" i="2" s="1"/>
  <c r="O16" i="6" s="1"/>
  <c r="AH72" i="8"/>
  <c r="AN75" i="8" s="1"/>
  <c r="L16" i="2" s="1"/>
  <c r="P16" i="6" s="1"/>
  <c r="AE72" i="8"/>
  <c r="AE67" i="8"/>
  <c r="AK69" i="8" s="1"/>
  <c r="AE65" i="8"/>
  <c r="AK65" i="8" s="1"/>
  <c r="I14" i="2" s="1"/>
  <c r="M14" i="6" s="1"/>
  <c r="AE56" i="8"/>
  <c r="AK60" i="8" s="1"/>
  <c r="I13" i="2" s="1"/>
  <c r="M13" i="6" s="1"/>
  <c r="AE53" i="8"/>
  <c r="AK54" i="8" s="1"/>
  <c r="I12" i="2" s="1"/>
  <c r="M12" i="6" s="1"/>
  <c r="AE50" i="8"/>
  <c r="AK51" i="8" s="1"/>
  <c r="I11" i="2" s="1"/>
  <c r="M11" i="6" s="1"/>
  <c r="AE48" i="8"/>
  <c r="AK48" i="8" s="1"/>
  <c r="I10" i="2" s="1"/>
  <c r="M10" i="6" s="1"/>
  <c r="J16" i="2" l="1"/>
  <c r="N16" i="6" s="1"/>
  <c r="AL80" i="8"/>
  <c r="AK75" i="8"/>
  <c r="I16" i="2" s="1"/>
  <c r="M16" i="6" s="1"/>
  <c r="AO80" i="8"/>
  <c r="M15" i="2"/>
  <c r="Q15" i="6" s="1"/>
  <c r="K15" i="2"/>
  <c r="O15" i="6" s="1"/>
  <c r="AM80" i="8"/>
  <c r="L15" i="2"/>
  <c r="P15" i="6" s="1"/>
  <c r="AN80" i="8"/>
  <c r="AG80" i="8"/>
  <c r="I15" i="2"/>
  <c r="M15" i="6" s="1"/>
  <c r="AF80" i="8"/>
  <c r="AH80" i="8"/>
  <c r="AI80" i="8" l="1"/>
  <c r="AE42" i="8" l="1"/>
  <c r="AK42" i="8" s="1"/>
  <c r="I8" i="2" s="1"/>
  <c r="M8" i="6" s="1"/>
  <c r="AE31" i="8"/>
  <c r="AE6" i="8"/>
  <c r="AK18" i="8" s="1"/>
  <c r="I6" i="2" s="1"/>
  <c r="AE80" i="8" l="1"/>
  <c r="J6" i="11"/>
  <c r="O6" i="6" s="1"/>
  <c r="K6" i="11"/>
  <c r="P6" i="6" s="1"/>
  <c r="L6" i="11"/>
  <c r="Q6" i="6" s="1"/>
  <c r="I6" i="11"/>
  <c r="N6" i="6" s="1"/>
  <c r="H6" i="11"/>
  <c r="M6" i="6" s="1"/>
  <c r="M7" i="6" l="1"/>
  <c r="AK80" i="8"/>
  <c r="L9" i="11"/>
  <c r="F6" i="11"/>
  <c r="F9" i="11" s="1"/>
  <c r="D6" i="11"/>
  <c r="K9" i="11"/>
  <c r="J9" i="11"/>
  <c r="I9" i="11"/>
  <c r="H9" i="11"/>
  <c r="C9" i="11"/>
  <c r="D9" i="11" l="1"/>
  <c r="E7" i="11" s="1"/>
  <c r="G6" i="6"/>
  <c r="O14" i="10"/>
  <c r="N14" i="10"/>
  <c r="M14" i="10"/>
  <c r="L14" i="10"/>
  <c r="K14" i="10"/>
  <c r="H14" i="10"/>
  <c r="G14" i="10"/>
  <c r="F14" i="10"/>
  <c r="J11" i="10"/>
  <c r="J8" i="10"/>
  <c r="J7" i="10"/>
  <c r="J14" i="10" s="1"/>
  <c r="I7" i="10"/>
  <c r="I14" i="10" s="1"/>
  <c r="J6" i="10"/>
  <c r="I6" i="10"/>
  <c r="Q47" i="8"/>
  <c r="E9" i="2" s="1"/>
  <c r="E9" i="6" s="1"/>
  <c r="I9" i="6" s="1"/>
  <c r="R49" i="8"/>
  <c r="G10" i="2" s="1"/>
  <c r="S49" i="8"/>
  <c r="H10" i="2" s="1"/>
  <c r="Q49" i="8"/>
  <c r="E10" i="2" s="1"/>
  <c r="E10" i="6" s="1"/>
  <c r="I10" i="6" s="1"/>
  <c r="R47" i="8"/>
  <c r="G9" i="2" s="1"/>
  <c r="S47" i="8"/>
  <c r="H9" i="2" s="1"/>
  <c r="R55" i="8"/>
  <c r="G12" i="2" s="1"/>
  <c r="S55" i="8"/>
  <c r="H12" i="2" s="1"/>
  <c r="Q55" i="8"/>
  <c r="E12" i="2" s="1"/>
  <c r="E12" i="6" s="1"/>
  <c r="I12" i="6" s="1"/>
  <c r="R66" i="8"/>
  <c r="G14" i="2" s="1"/>
  <c r="S66" i="8"/>
  <c r="H14" i="2" s="1"/>
  <c r="Q66" i="8"/>
  <c r="E14" i="2" s="1"/>
  <c r="E14" i="6" s="1"/>
  <c r="I14" i="6" s="1"/>
  <c r="G80" i="8"/>
  <c r="H80" i="8"/>
  <c r="K80" i="8"/>
  <c r="L80" i="8"/>
  <c r="M80" i="8"/>
  <c r="N80" i="8"/>
  <c r="O80" i="8"/>
  <c r="P80" i="8"/>
  <c r="R78" i="8"/>
  <c r="G16" i="2" s="1"/>
  <c r="S78" i="8"/>
  <c r="H16" i="2" s="1"/>
  <c r="Q78" i="8"/>
  <c r="E16" i="2" s="1"/>
  <c r="E16" i="6" s="1"/>
  <c r="I16" i="6" s="1"/>
  <c r="R71" i="8"/>
  <c r="G15" i="2" s="1"/>
  <c r="S71" i="8"/>
  <c r="H15" i="2" s="1"/>
  <c r="Q71" i="8"/>
  <c r="E15" i="2" s="1"/>
  <c r="E15" i="6" s="1"/>
  <c r="I15" i="6" s="1"/>
  <c r="R64" i="8"/>
  <c r="S64" i="8"/>
  <c r="H13" i="2" s="1"/>
  <c r="Q64" i="8"/>
  <c r="E13" i="2" s="1"/>
  <c r="E13" i="6" s="1"/>
  <c r="I13" i="6" s="1"/>
  <c r="R52" i="8"/>
  <c r="G11" i="2" s="1"/>
  <c r="S52" i="8"/>
  <c r="H11" i="2" s="1"/>
  <c r="Q52" i="8"/>
  <c r="E11" i="2" s="1"/>
  <c r="E11" i="6" s="1"/>
  <c r="I11" i="6" s="1"/>
  <c r="R43" i="8"/>
  <c r="G8" i="2" s="1"/>
  <c r="S43" i="8"/>
  <c r="H8" i="2" s="1"/>
  <c r="Q43" i="8"/>
  <c r="E8" i="2" s="1"/>
  <c r="E8" i="6" s="1"/>
  <c r="I8" i="6" s="1"/>
  <c r="R29" i="8"/>
  <c r="G6" i="2" s="1"/>
  <c r="S29" i="8"/>
  <c r="Q29" i="8"/>
  <c r="E6" i="2" s="1"/>
  <c r="E6" i="6" s="1"/>
  <c r="E80" i="8"/>
  <c r="G20" i="2" s="1"/>
  <c r="F80" i="8"/>
  <c r="H20" i="2" s="1"/>
  <c r="D80" i="8"/>
  <c r="G6" i="11" l="1"/>
  <c r="G9" i="11" s="1"/>
  <c r="G10" i="11"/>
  <c r="E6" i="11"/>
  <c r="E9" i="11" s="1"/>
  <c r="F10" i="11"/>
  <c r="AO82" i="8"/>
  <c r="AI82" i="8"/>
  <c r="AH82" i="8"/>
  <c r="AN82" i="8"/>
  <c r="AM82" i="8"/>
  <c r="AG82" i="8"/>
  <c r="AL82" i="8"/>
  <c r="AF82" i="8"/>
  <c r="AE82" i="8"/>
  <c r="AK82" i="8"/>
  <c r="O82" i="8"/>
  <c r="J15" i="10"/>
  <c r="Q80" i="8"/>
  <c r="R80" i="8"/>
  <c r="S80" i="8"/>
  <c r="H6" i="2"/>
  <c r="L6" i="6" s="1"/>
  <c r="G13" i="2"/>
  <c r="K8" i="6"/>
  <c r="K10" i="6"/>
  <c r="K12" i="6"/>
  <c r="K14" i="6"/>
  <c r="K16" i="6"/>
  <c r="L8" i="6"/>
  <c r="L10" i="6"/>
  <c r="L12" i="6"/>
  <c r="L14" i="6"/>
  <c r="L16" i="6"/>
  <c r="K6" i="6"/>
  <c r="K9" i="6"/>
  <c r="K11" i="6"/>
  <c r="K15" i="6"/>
  <c r="K7" i="6"/>
  <c r="L9" i="6"/>
  <c r="L11" i="6"/>
  <c r="L13" i="6"/>
  <c r="L15" i="6"/>
  <c r="L7" i="6"/>
  <c r="W7" i="8"/>
  <c r="X7" i="8" s="1"/>
  <c r="AA7" i="8"/>
  <c r="X8" i="8"/>
  <c r="AA8" i="8"/>
  <c r="W9" i="8"/>
  <c r="X9" i="8" s="1"/>
  <c r="AA9" i="8"/>
  <c r="W10" i="8"/>
  <c r="X10" i="8" s="1"/>
  <c r="AA10" i="8"/>
  <c r="W11" i="8"/>
  <c r="X11" i="8" s="1"/>
  <c r="AA11" i="8"/>
  <c r="W12" i="8"/>
  <c r="X12" i="8" s="1"/>
  <c r="AA12" i="8"/>
  <c r="W13" i="8"/>
  <c r="X13" i="8" s="1"/>
  <c r="AA13" i="8"/>
  <c r="W14" i="8"/>
  <c r="X14" i="8" s="1"/>
  <c r="AA14" i="8"/>
  <c r="W15" i="8"/>
  <c r="X15" i="8" s="1"/>
  <c r="AA15" i="8"/>
  <c r="W16" i="8"/>
  <c r="X16" i="8" s="1"/>
  <c r="AA16" i="8"/>
  <c r="W17" i="8"/>
  <c r="X17" i="8" s="1"/>
  <c r="AA17" i="8"/>
  <c r="W18" i="8"/>
  <c r="X18" i="8" s="1"/>
  <c r="AA18" i="8"/>
  <c r="W19" i="8"/>
  <c r="X19" i="8" s="1"/>
  <c r="AA19" i="8"/>
  <c r="W20" i="8"/>
  <c r="X20" i="8" s="1"/>
  <c r="AA20" i="8"/>
  <c r="W21" i="8"/>
  <c r="X21" i="8" s="1"/>
  <c r="AA21" i="8"/>
  <c r="W22" i="8"/>
  <c r="X22" i="8" s="1"/>
  <c r="AA22" i="8"/>
  <c r="W23" i="8"/>
  <c r="X23" i="8" s="1"/>
  <c r="AA23" i="8"/>
  <c r="W24" i="8"/>
  <c r="X24" i="8" s="1"/>
  <c r="AA24" i="8"/>
  <c r="W25" i="8"/>
  <c r="X25" i="8" s="1"/>
  <c r="AA25" i="8"/>
  <c r="W26" i="8"/>
  <c r="X26" i="8" s="1"/>
  <c r="AA26" i="8"/>
  <c r="W27" i="8"/>
  <c r="X27" i="8" s="1"/>
  <c r="AA27" i="8"/>
  <c r="W28" i="8"/>
  <c r="X28" i="8" s="1"/>
  <c r="AA28" i="8"/>
  <c r="W29" i="8"/>
  <c r="X29" i="8" s="1"/>
  <c r="AA29" i="8"/>
  <c r="W31" i="8"/>
  <c r="X31" i="8" s="1"/>
  <c r="AA31" i="8"/>
  <c r="W32" i="8"/>
  <c r="X32" i="8" s="1"/>
  <c r="AA32" i="8"/>
  <c r="W33" i="8"/>
  <c r="X33" i="8" s="1"/>
  <c r="AA33" i="8"/>
  <c r="W34" i="8"/>
  <c r="X34" i="8" s="1"/>
  <c r="AA34" i="8"/>
  <c r="W39" i="8"/>
  <c r="X39" i="8" s="1"/>
  <c r="W41" i="8"/>
  <c r="X41" i="8" s="1"/>
  <c r="AA41" i="8"/>
  <c r="W42" i="8"/>
  <c r="X42" i="8" s="1"/>
  <c r="AA42" i="8"/>
  <c r="W43" i="8"/>
  <c r="X43" i="8" s="1"/>
  <c r="AA43" i="8"/>
  <c r="W44" i="8"/>
  <c r="X44" i="8" s="1"/>
  <c r="AA44" i="8"/>
  <c r="W45" i="8"/>
  <c r="X45" i="8" s="1"/>
  <c r="AA45" i="8"/>
  <c r="W46" i="8"/>
  <c r="X46" i="8" s="1"/>
  <c r="AA46" i="8"/>
  <c r="W48" i="8"/>
  <c r="X48" i="8" s="1"/>
  <c r="AA48" i="8"/>
  <c r="W49" i="8"/>
  <c r="X49" i="8" s="1"/>
  <c r="AA49" i="8"/>
  <c r="W50" i="8"/>
  <c r="X50" i="8" s="1"/>
  <c r="AA50" i="8"/>
  <c r="W51" i="8"/>
  <c r="X51" i="8" s="1"/>
  <c r="AA51" i="8"/>
  <c r="W52" i="8"/>
  <c r="X52" i="8" s="1"/>
  <c r="AA52" i="8"/>
  <c r="W53" i="8"/>
  <c r="X53" i="8" s="1"/>
  <c r="AA53" i="8"/>
  <c r="W54" i="8"/>
  <c r="X54" i="8" s="1"/>
  <c r="AA54" i="8"/>
  <c r="W55" i="8"/>
  <c r="X55" i="8" s="1"/>
  <c r="AA55" i="8"/>
  <c r="W56" i="8"/>
  <c r="X56" i="8" s="1"/>
  <c r="AA56" i="8"/>
  <c r="W57" i="8"/>
  <c r="X57" i="8" s="1"/>
  <c r="AA57" i="8"/>
  <c r="W58" i="8"/>
  <c r="X58" i="8" s="1"/>
  <c r="AA58" i="8"/>
  <c r="W59" i="8"/>
  <c r="X59" i="8" s="1"/>
  <c r="AA59" i="8"/>
  <c r="W60" i="8"/>
  <c r="X60" i="8" s="1"/>
  <c r="AA60" i="8"/>
  <c r="W61" i="8"/>
  <c r="X61" i="8" s="1"/>
  <c r="AA61" i="8"/>
  <c r="W62" i="8"/>
  <c r="X62" i="8" s="1"/>
  <c r="AA62" i="8"/>
  <c r="W63" i="8"/>
  <c r="X63" i="8" s="1"/>
  <c r="AA63" i="8"/>
  <c r="W64" i="8"/>
  <c r="X64" i="8" s="1"/>
  <c r="AA64" i="8"/>
  <c r="W65" i="8"/>
  <c r="X65" i="8" s="1"/>
  <c r="AA65" i="8"/>
  <c r="W66" i="8"/>
  <c r="X66" i="8" s="1"/>
  <c r="AA66" i="8"/>
  <c r="W67" i="8"/>
  <c r="X67" i="8" s="1"/>
  <c r="AA67" i="8"/>
  <c r="W68" i="8"/>
  <c r="X68" i="8" s="1"/>
  <c r="AA68" i="8"/>
  <c r="W69" i="8"/>
  <c r="X69" i="8" s="1"/>
  <c r="AA69" i="8"/>
  <c r="W70" i="8"/>
  <c r="X70" i="8" s="1"/>
  <c r="AA70" i="8"/>
  <c r="W71" i="8"/>
  <c r="X71" i="8" s="1"/>
  <c r="AA71" i="8"/>
  <c r="W72" i="8"/>
  <c r="X72" i="8" s="1"/>
  <c r="AA72" i="8"/>
  <c r="W73" i="8"/>
  <c r="X73" i="8" s="1"/>
  <c r="AA73" i="8"/>
  <c r="W74" i="8"/>
  <c r="X74" i="8" s="1"/>
  <c r="AA74" i="8"/>
  <c r="W75" i="8"/>
  <c r="X75" i="8" s="1"/>
  <c r="AA75" i="8"/>
  <c r="W76" i="8"/>
  <c r="X76" i="8" s="1"/>
  <c r="AA76" i="8"/>
  <c r="W77" i="8"/>
  <c r="X77" i="8" s="1"/>
  <c r="AA77" i="8"/>
  <c r="W78" i="8"/>
  <c r="X78" i="8" s="1"/>
  <c r="AA78" i="8"/>
  <c r="AA6" i="8"/>
  <c r="W6" i="8"/>
  <c r="X6" i="8" s="1"/>
  <c r="T6" i="8"/>
  <c r="T7" i="8"/>
  <c r="U7" i="8" s="1"/>
  <c r="T8" i="8"/>
  <c r="U8" i="8" s="1"/>
  <c r="T9" i="8"/>
  <c r="U9" i="8" s="1"/>
  <c r="T10" i="8"/>
  <c r="U10" i="8" s="1"/>
  <c r="T11" i="8"/>
  <c r="U11" i="8" s="1"/>
  <c r="T12" i="8"/>
  <c r="U12" i="8" s="1"/>
  <c r="T13" i="8"/>
  <c r="U13" i="8" s="1"/>
  <c r="T14" i="8"/>
  <c r="U14" i="8" s="1"/>
  <c r="T15" i="8"/>
  <c r="U15" i="8" s="1"/>
  <c r="T16" i="8"/>
  <c r="U16" i="8" s="1"/>
  <c r="T17" i="8"/>
  <c r="U17" i="8" s="1"/>
  <c r="T18" i="8"/>
  <c r="U18" i="8" s="1"/>
  <c r="T19" i="8"/>
  <c r="U19" i="8" s="1"/>
  <c r="T20" i="8"/>
  <c r="U20" i="8" s="1"/>
  <c r="T21" i="8"/>
  <c r="U21" i="8" s="1"/>
  <c r="T22" i="8"/>
  <c r="U22" i="8" s="1"/>
  <c r="T23" i="8"/>
  <c r="U23" i="8" s="1"/>
  <c r="T24" i="8"/>
  <c r="U24" i="8" s="1"/>
  <c r="T25" i="8"/>
  <c r="U25" i="8" s="1"/>
  <c r="T26" i="8"/>
  <c r="U26" i="8" s="1"/>
  <c r="T28" i="8"/>
  <c r="U28" i="8" s="1"/>
  <c r="T29" i="8"/>
  <c r="U29" i="8" s="1"/>
  <c r="T31" i="8"/>
  <c r="U31" i="8" s="1"/>
  <c r="T32" i="8"/>
  <c r="U32" i="8" s="1"/>
  <c r="T33" i="8"/>
  <c r="U33" i="8" s="1"/>
  <c r="T34" i="8"/>
  <c r="U34" i="8" s="1"/>
  <c r="T39" i="8"/>
  <c r="U39" i="8" s="1"/>
  <c r="T41" i="8"/>
  <c r="U41" i="8" s="1"/>
  <c r="T42" i="8"/>
  <c r="U42" i="8" s="1"/>
  <c r="T43" i="8"/>
  <c r="U43" i="8" s="1"/>
  <c r="T44" i="8"/>
  <c r="U44" i="8" s="1"/>
  <c r="T45" i="8"/>
  <c r="U45" i="8" s="1"/>
  <c r="T46" i="8"/>
  <c r="U46" i="8" s="1"/>
  <c r="T48" i="8"/>
  <c r="U48" i="8" s="1"/>
  <c r="T49" i="8"/>
  <c r="U49" i="8" s="1"/>
  <c r="T50" i="8"/>
  <c r="U50" i="8" s="1"/>
  <c r="T51" i="8"/>
  <c r="U51" i="8" s="1"/>
  <c r="T52" i="8"/>
  <c r="U52" i="8" s="1"/>
  <c r="T53" i="8"/>
  <c r="U53" i="8" s="1"/>
  <c r="T54" i="8"/>
  <c r="U54" i="8" s="1"/>
  <c r="T55" i="8"/>
  <c r="U55" i="8" s="1"/>
  <c r="T56" i="8"/>
  <c r="U56" i="8" s="1"/>
  <c r="T57" i="8"/>
  <c r="U57" i="8" s="1"/>
  <c r="T58" i="8"/>
  <c r="U58" i="8" s="1"/>
  <c r="T59" i="8"/>
  <c r="U59" i="8" s="1"/>
  <c r="T60" i="8"/>
  <c r="U60" i="8" s="1"/>
  <c r="T61" i="8"/>
  <c r="U61" i="8" s="1"/>
  <c r="T62" i="8"/>
  <c r="U62" i="8" s="1"/>
  <c r="T63" i="8"/>
  <c r="U63" i="8" s="1"/>
  <c r="T64" i="8"/>
  <c r="U64" i="8" s="1"/>
  <c r="T65" i="8"/>
  <c r="U65" i="8" s="1"/>
  <c r="T66" i="8"/>
  <c r="U66" i="8" s="1"/>
  <c r="T67" i="8"/>
  <c r="U67" i="8" s="1"/>
  <c r="T68" i="8"/>
  <c r="U68" i="8" s="1"/>
  <c r="T69" i="8"/>
  <c r="U69" i="8" s="1"/>
  <c r="T70" i="8"/>
  <c r="U70" i="8" s="1"/>
  <c r="T71" i="8"/>
  <c r="U71" i="8" s="1"/>
  <c r="T72" i="8"/>
  <c r="U72" i="8" s="1"/>
  <c r="T73" i="8"/>
  <c r="U73" i="8" s="1"/>
  <c r="T74" i="8"/>
  <c r="U74" i="8" s="1"/>
  <c r="T75" i="8"/>
  <c r="U75" i="8" s="1"/>
  <c r="T76" i="8"/>
  <c r="U76" i="8" s="1"/>
  <c r="T77" i="8"/>
  <c r="U77" i="8" s="1"/>
  <c r="T78" i="8"/>
  <c r="U78" i="8" s="1"/>
  <c r="T27" i="8"/>
  <c r="U27" i="8" s="1"/>
  <c r="E7" i="6" l="1"/>
  <c r="K13" i="6"/>
  <c r="X80" i="8"/>
  <c r="AA80" i="8"/>
  <c r="U6" i="8"/>
  <c r="U80" i="8" s="1"/>
  <c r="T80" i="8"/>
  <c r="W80" i="8"/>
  <c r="Z80" i="8"/>
  <c r="H8" i="6" l="1"/>
  <c r="H9" i="6"/>
  <c r="H10" i="6"/>
  <c r="H11" i="6"/>
  <c r="H12" i="6"/>
  <c r="H13" i="6"/>
  <c r="H14" i="6"/>
  <c r="H15" i="6"/>
  <c r="H16" i="6"/>
  <c r="H7" i="6"/>
  <c r="F18" i="6"/>
  <c r="Q18" i="6"/>
  <c r="P18" i="6"/>
  <c r="O18" i="6"/>
  <c r="N18" i="6"/>
  <c r="M18" i="6"/>
  <c r="D18" i="6"/>
  <c r="C18" i="6"/>
  <c r="I7" i="6"/>
  <c r="H6" i="6" l="1"/>
  <c r="H18" i="6" s="1"/>
  <c r="G18" i="6" l="1"/>
  <c r="I6" i="6"/>
  <c r="L18" i="6"/>
  <c r="C30" i="6" s="1"/>
  <c r="D18" i="2" l="1"/>
  <c r="H18" i="2"/>
  <c r="I18" i="2"/>
  <c r="I21" i="2" s="1"/>
  <c r="J18" i="2"/>
  <c r="J21" i="2" s="1"/>
  <c r="K18" i="2"/>
  <c r="K21" i="2" s="1"/>
  <c r="L18" i="2"/>
  <c r="L21" i="2" s="1"/>
  <c r="M18" i="2"/>
  <c r="M21" i="2" s="1"/>
  <c r="C18" i="2"/>
  <c r="I18" i="6" l="1"/>
  <c r="G19" i="6" s="1"/>
  <c r="E18" i="6"/>
  <c r="E18" i="2"/>
  <c r="E19" i="6" l="1"/>
  <c r="F9" i="2"/>
  <c r="F6" i="2"/>
  <c r="F11" i="2"/>
  <c r="F12" i="2"/>
  <c r="F8" i="2"/>
  <c r="F10" i="2"/>
  <c r="F13" i="2"/>
  <c r="F14" i="2"/>
  <c r="F15" i="2"/>
  <c r="F16" i="2"/>
  <c r="H19" i="2"/>
  <c r="G18" i="2"/>
  <c r="G19" i="2" s="1"/>
  <c r="J6" i="6"/>
  <c r="C32" i="6"/>
  <c r="L19" i="6"/>
  <c r="E30" i="6" s="1"/>
  <c r="J7" i="6"/>
  <c r="J16" i="6"/>
  <c r="J13" i="6"/>
  <c r="J14" i="6"/>
  <c r="J10" i="6"/>
  <c r="J15" i="6"/>
  <c r="J9" i="6"/>
  <c r="J8" i="6"/>
  <c r="J11" i="6"/>
  <c r="J12" i="6"/>
  <c r="F18" i="2" l="1"/>
  <c r="K18" i="6"/>
  <c r="J18" i="6"/>
  <c r="C29" i="6" l="1"/>
  <c r="K19" i="6"/>
  <c r="E29" i="6" s="1"/>
  <c r="E32" i="6" s="1"/>
  <c r="H21" i="2"/>
</calcChain>
</file>

<file path=xl/comments1.xml><?xml version="1.0" encoding="utf-8"?>
<comments xmlns="http://schemas.openxmlformats.org/spreadsheetml/2006/main">
  <authors>
    <author>Garcia Lus, Albert</author>
  </authors>
  <commentList>
    <comment ref="D6" authorId="0" shapeId="0">
      <text>
        <r>
          <rPr>
            <b/>
            <sz val="9"/>
            <color indexed="81"/>
            <rFont val="Tahoma"/>
            <family val="2"/>
          </rPr>
          <t>Garcia Lus, Albert:</t>
        </r>
        <r>
          <rPr>
            <sz val="9"/>
            <color indexed="81"/>
            <rFont val="Tahoma"/>
            <family val="2"/>
          </rPr>
          <t xml:space="preserve">
169 actuacions en la versió pdf de la vola del 24.2.23    &lt;&lt;&lt; Atribueixo 2 actguaciona a mesura VR1 "mobilitat en vies ràpides" segons versió PQACAT del 20.2.23 ... La resta de meeures sumen 168 actuacions </t>
        </r>
      </text>
    </comment>
    <comment ref="D13" authorId="0" shapeId="0">
      <text>
        <r>
          <rPr>
            <b/>
            <sz val="9"/>
            <color indexed="81"/>
            <rFont val="Tahoma"/>
            <family val="2"/>
          </rPr>
          <t>Garcia Lus, Albert:</t>
        </r>
        <r>
          <rPr>
            <sz val="9"/>
            <color indexed="81"/>
            <rFont val="Tahoma"/>
            <family val="2"/>
          </rPr>
          <t xml:space="preserve">
e-mail RR del 6.3 al final són 38 i no 40 per reestructura mesura AE8 i nova mesura AE 9
</t>
        </r>
      </text>
    </comment>
  </commentList>
</comments>
</file>

<file path=xl/comments2.xml><?xml version="1.0" encoding="utf-8"?>
<comments xmlns="http://schemas.openxmlformats.org/spreadsheetml/2006/main">
  <authors>
    <author>Garcia Lus, Albert</author>
  </authors>
  <commentList>
    <comment ref="D6" authorId="0" shapeId="0">
      <text>
        <r>
          <rPr>
            <b/>
            <sz val="9"/>
            <color indexed="81"/>
            <rFont val="Tahoma"/>
            <family val="2"/>
          </rPr>
          <t>Garcia Lus, Albert:</t>
        </r>
        <r>
          <rPr>
            <sz val="9"/>
            <color indexed="81"/>
            <rFont val="Tahoma"/>
            <family val="2"/>
          </rPr>
          <t xml:space="preserve">
Atribueixo 2 actguaciona a mesura VR1 "mobilitat en vies ràpides" segons versió PQACAT del 20.2.23 ... La resta de meeures sumen 168 actuacions</t>
        </r>
      </text>
    </comment>
  </commentList>
</comments>
</file>

<file path=xl/sharedStrings.xml><?xml version="1.0" encoding="utf-8"?>
<sst xmlns="http://schemas.openxmlformats.org/spreadsheetml/2006/main" count="333" uniqueCount="261">
  <si>
    <t>Annex 1.1: Impacte pressupostari: detall mesures del PQA horitzó 2027</t>
  </si>
  <si>
    <t>Mesures</t>
  </si>
  <si>
    <t>Pressupost NOU TOTAL Generalitat</t>
  </si>
  <si>
    <t>Pressupost TOTAL DACC</t>
  </si>
  <si>
    <t>Pressupost TOTAL altres Departaments/organismes Generalitat</t>
  </si>
  <si>
    <t>Dep. Territori</t>
  </si>
  <si>
    <t>ATM</t>
  </si>
  <si>
    <t>CTTI</t>
  </si>
  <si>
    <t>Font finançament / organisme pagador</t>
  </si>
  <si>
    <t>Pressupost 2023</t>
  </si>
  <si>
    <t>Pressupost 2024</t>
  </si>
  <si>
    <t>Pressupost 2025</t>
  </si>
  <si>
    <t>Pressupost 2026</t>
  </si>
  <si>
    <t>Pressupost 2027</t>
  </si>
  <si>
    <t>Comentaris</t>
  </si>
  <si>
    <t>Import total bloc Generaltiat</t>
  </si>
  <si>
    <t>Import total bloc DACC</t>
  </si>
  <si>
    <t>Import total bloc Altres departments organismes</t>
  </si>
  <si>
    <t>comprovació 23-27</t>
  </si>
  <si>
    <t>desviació</t>
  </si>
  <si>
    <t>comprovació pres total detall departaments</t>
  </si>
  <si>
    <t>comprovació pres total altres deps i total</t>
  </si>
  <si>
    <t>Bloc</t>
  </si>
  <si>
    <t>Sector de mesures</t>
  </si>
  <si>
    <t xml:space="preserve">MN1 </t>
  </si>
  <si>
    <t xml:space="preserve">Governança i marc regulador eficient i coordinat </t>
  </si>
  <si>
    <t xml:space="preserve">Sector transport terrestre i mobilitat </t>
  </si>
  <si>
    <t xml:space="preserve">MN2 </t>
  </si>
  <si>
    <t xml:space="preserve">La mobilitat com element clau en el planejament urbanístic </t>
  </si>
  <si>
    <t xml:space="preserve">AV1 </t>
  </si>
  <si>
    <t xml:space="preserve">Desenvolupament de les zones baixes emissions municipals </t>
  </si>
  <si>
    <t xml:space="preserve">Fons Climàtic DACC ; Pressupost ATM  </t>
  </si>
  <si>
    <t xml:space="preserve">100.000 € per assisteència municipis pressupost ATM e-mail IH del 27.2 ; 3,8 ME romanent subvencions ZBE Fons climàtic </t>
  </si>
  <si>
    <t xml:space="preserve">AV2 </t>
  </si>
  <si>
    <t xml:space="preserve">Un transport de mercaderies amb vehicles energèticament eficients </t>
  </si>
  <si>
    <t xml:space="preserve">AV3 </t>
  </si>
  <si>
    <t xml:space="preserve">Promoure l'ús de vehicles poc contaminants entre la ciutadania </t>
  </si>
  <si>
    <t xml:space="preserve">AV4 </t>
  </si>
  <si>
    <t xml:space="preserve">Ambientalització de l'espai públic i el peatge urbà </t>
  </si>
  <si>
    <t xml:space="preserve">AV5 </t>
  </si>
  <si>
    <t xml:space="preserve">Aparcaments per a vehicles a nivell metropolità </t>
  </si>
  <si>
    <t xml:space="preserve">AV6 </t>
  </si>
  <si>
    <t xml:space="preserve">Sistemes de mobilitat col·laborativa. Carpooling </t>
  </si>
  <si>
    <t xml:space="preserve">TP1 </t>
  </si>
  <si>
    <t xml:space="preserve">T-mobilitat, nou sistema tarifari </t>
  </si>
  <si>
    <t xml:space="preserve">TP2 </t>
  </si>
  <si>
    <t xml:space="preserve">Intercanviadors, elements de la connectivitat intermodal </t>
  </si>
  <si>
    <t xml:space="preserve">TP3 </t>
  </si>
  <si>
    <t xml:space="preserve">Aparcaments d’intercanvi modal </t>
  </si>
  <si>
    <t xml:space="preserve">TP4 </t>
  </si>
  <si>
    <t xml:space="preserve">Millora de la xarxa intermunicipal: xarxa viària </t>
  </si>
  <si>
    <t xml:space="preserve">TP5 </t>
  </si>
  <si>
    <t xml:space="preserve">Millora de la xarxa intermunicipal: xarxa ferroviària </t>
  </si>
  <si>
    <t xml:space="preserve">TP6 </t>
  </si>
  <si>
    <t xml:space="preserve">Millora del transport públic a la xarxa intramunicipal </t>
  </si>
  <si>
    <t xml:space="preserve">TP7 </t>
  </si>
  <si>
    <r>
      <t>Noves tecnologies en la gestió del transport públic</t>
    </r>
    <r>
      <rPr>
        <sz val="9"/>
        <color theme="1"/>
        <rFont val="Calibri"/>
        <family val="2"/>
      </rPr>
      <t xml:space="preserve">      </t>
    </r>
    <r>
      <rPr>
        <sz val="9"/>
        <color theme="1"/>
        <rFont val="Arial"/>
        <family val="2"/>
      </rPr>
      <t xml:space="preserve"> </t>
    </r>
  </si>
  <si>
    <t xml:space="preserve">MA1 </t>
  </si>
  <si>
    <t xml:space="preserve">Estratègies per la mobilitat activa </t>
  </si>
  <si>
    <t xml:space="preserve">MA2 </t>
  </si>
  <si>
    <t xml:space="preserve">Xarxa de vianants segura, accessible i connectada </t>
  </si>
  <si>
    <t xml:space="preserve">MA3 </t>
  </si>
  <si>
    <t xml:space="preserve">Xarxa ciclable segura, accessible i connectada </t>
  </si>
  <si>
    <t xml:space="preserve">MA4 </t>
  </si>
  <si>
    <t xml:space="preserve">Vehicles de mobilitat personal </t>
  </si>
  <si>
    <t xml:space="preserve">ME1 </t>
  </si>
  <si>
    <t xml:space="preserve">Plans de mobilitat als centres de treball </t>
  </si>
  <si>
    <t xml:space="preserve">ME2 </t>
  </si>
  <si>
    <t xml:space="preserve">Nou model de mobilitat laboral i dels CGM </t>
  </si>
  <si>
    <t xml:space="preserve">VE1 </t>
  </si>
  <si>
    <t xml:space="preserve">Desenvolupament de la infraestructura de vehicles de combustibles alternatius </t>
  </si>
  <si>
    <t xml:space="preserve">VE2 </t>
  </si>
  <si>
    <t xml:space="preserve">El transport públic i el vehicle elèctric </t>
  </si>
  <si>
    <t>VR1</t>
  </si>
  <si>
    <t>Sistemes de pagament per ús en autopistes</t>
  </si>
  <si>
    <t>Actuacions específiques per corredors</t>
  </si>
  <si>
    <t>IN1</t>
  </si>
  <si>
    <t>Aplicació del Reial Decret 117/2003 i d'altres instruments normatius per al control de les emissions de COVs</t>
  </si>
  <si>
    <t>Sector industrial, energètic i activitats potencialment contaminants</t>
  </si>
  <si>
    <t xml:space="preserve">IN2 </t>
  </si>
  <si>
    <t xml:space="preserve">Guia d’emissions per als permisos ambientals </t>
  </si>
  <si>
    <t>IN3</t>
  </si>
  <si>
    <t>Reducció de les emissions de les activitats potencialment contaminants mitjançant l’aplicació de valors límit d’emissió</t>
  </si>
  <si>
    <t xml:space="preserve">IN4 </t>
  </si>
  <si>
    <t xml:space="preserve">Prevenció de la contaminació a partir de l’elaboració d’instruccions tècniques del servei de vigilància i control de l’aire </t>
  </si>
  <si>
    <t>IN5</t>
  </si>
  <si>
    <t xml:space="preserve">Aplicació del Reial Decret 1042/2017, en instal·lacions de combustió mitjanes </t>
  </si>
  <si>
    <t>IN6</t>
  </si>
  <si>
    <t>Reducció de les emissions del sector industrial amb l’aplicació de les millores tècniques disponibles</t>
  </si>
  <si>
    <t>IN7</t>
  </si>
  <si>
    <t xml:space="preserve">Reducció de les emissions del sector industrial en el procediment d’atorgament dels permisos ambientals </t>
  </si>
  <si>
    <t>nova</t>
  </si>
  <si>
    <t>IN8</t>
  </si>
  <si>
    <t>Aplicació d’especificacions tècniques en les instal·lacions de combustió de biocombustibles de sòlids</t>
  </si>
  <si>
    <t>IN9</t>
  </si>
  <si>
    <t xml:space="preserve">Actualització i millora de les prestacions de la xeac </t>
  </si>
  <si>
    <t>Pressupost CTT</t>
  </si>
  <si>
    <t>IN10</t>
  </si>
  <si>
    <t xml:space="preserve">Registre dels focus emissors de Catalunya   </t>
  </si>
  <si>
    <t>Pressupost CTTI</t>
  </si>
  <si>
    <t>IN11</t>
  </si>
  <si>
    <t>Pla de Vigilància de la qualitat de l’aire al camp de Tarragona</t>
  </si>
  <si>
    <t>Pressupost DACC</t>
  </si>
  <si>
    <t xml:space="preserve">DC1 </t>
  </si>
  <si>
    <t xml:space="preserve">Especificacions tècniques per les instal·lacions de combustió  de biocombustibles sòlids </t>
  </si>
  <si>
    <t xml:space="preserve">Sector domèstic, institucional i comercial </t>
  </si>
  <si>
    <t xml:space="preserve">DC2 </t>
  </si>
  <si>
    <t xml:space="preserve">Ajuts per a la millora de l'eficiència energètica en el sector domèstic </t>
  </si>
  <si>
    <t xml:space="preserve"> </t>
  </si>
  <si>
    <t xml:space="preserve">AR1 </t>
  </si>
  <si>
    <t xml:space="preserve">Aplicació de MTD en les explotacions ramaderes </t>
  </si>
  <si>
    <t>Sector ramader i agrícola</t>
  </si>
  <si>
    <t xml:space="preserve">AR2 </t>
  </si>
  <si>
    <t xml:space="preserve">Aplicació de tècniques per la reducció d’emissions d’NH3 en les instal·lacions porcines (Annex II i III)  </t>
  </si>
  <si>
    <t>AR3</t>
  </si>
  <si>
    <t>Aplicació d’especificacions tècniques a les instal·lacions de combustió de biocombustibles sòlids</t>
  </si>
  <si>
    <t xml:space="preserve">AR4 </t>
  </si>
  <si>
    <t xml:space="preserve">Bones pràctiques ambientals per les activitats no sotmeses a l’aplicació de MTD </t>
  </si>
  <si>
    <t xml:space="preserve">PU1 </t>
  </si>
  <si>
    <t xml:space="preserve">Intervenció en la planificació per a reduir la contaminació atmosfèrica  </t>
  </si>
  <si>
    <t>Actuacions de prevenció en la planificació territorial i urbanística</t>
  </si>
  <si>
    <t xml:space="preserve">PU2 </t>
  </si>
  <si>
    <t xml:space="preserve">Agendes Urbanes Locals, instruments de futur per a la sostenibilitat ambiental </t>
  </si>
  <si>
    <t xml:space="preserve">EA1 </t>
  </si>
  <si>
    <t xml:space="preserve">Pla d’acció a curt termini en cas d’alts nivells de contaminació atmosfèrica  </t>
  </si>
  <si>
    <t xml:space="preserve">Actuacions per alts nivells de contaminació atmosfèrica </t>
  </si>
  <si>
    <t xml:space="preserve">EA2 </t>
  </si>
  <si>
    <t>Informació a la població en cas d’alts nivells de contaminació atmosfèrica</t>
  </si>
  <si>
    <t xml:space="preserve">EA3 </t>
  </si>
  <si>
    <t xml:space="preserve">  Establiment de convenis/acords de col·laboració amb organismes públics o privats per a la implantació d’actuacions en situacions d’escenaris de contaminació atmosfèrica </t>
  </si>
  <si>
    <t xml:space="preserve">TM1 </t>
  </si>
  <si>
    <t xml:space="preserve">Pla de millora de qualitat de l’aire del port de Barcelona </t>
  </si>
  <si>
    <t xml:space="preserve">. Sector transport marítim </t>
  </si>
  <si>
    <t xml:space="preserve">TM2 </t>
  </si>
  <si>
    <t>Millora de la qualitat de l’aire en el Port de Tarragona</t>
  </si>
  <si>
    <t xml:space="preserve">TM3 </t>
  </si>
  <si>
    <t xml:space="preserve">Millora de la qualitat de l’aire en d’altres ports de Catalunya    </t>
  </si>
  <si>
    <t xml:space="preserve">AE1 </t>
  </si>
  <si>
    <t xml:space="preserve">Pla de desplaçament de persones treballadores d’AENA SME, S.A. </t>
  </si>
  <si>
    <t>Sector transport aeri</t>
  </si>
  <si>
    <t xml:space="preserve">AE2 </t>
  </si>
  <si>
    <t xml:space="preserve">Gestió de la mobilitat a l’aeroport </t>
  </si>
  <si>
    <t xml:space="preserve">AE3 </t>
  </si>
  <si>
    <t xml:space="preserve">Gestió de la mobilitat a l’aeroport en cas d’episodi ambiental </t>
  </si>
  <si>
    <t xml:space="preserve">AE4 </t>
  </si>
  <si>
    <t xml:space="preserve">Transició energètica a l’aeroport </t>
  </si>
  <si>
    <t xml:space="preserve">AE5 </t>
  </si>
  <si>
    <t xml:space="preserve">Renovació tecnològica de vehicles i equips </t>
  </si>
  <si>
    <t xml:space="preserve">AE6 </t>
  </si>
  <si>
    <t xml:space="preserve">Operativa aeronàutica. Optimització i millora </t>
  </si>
  <si>
    <t xml:space="preserve">AE7 </t>
  </si>
  <si>
    <t xml:space="preserve">Informació, sensibilització i formació </t>
  </si>
  <si>
    <t xml:space="preserve">AE8 </t>
  </si>
  <si>
    <t xml:space="preserve">Millora de la qualitat de l’aire en d’altres aeroports de Catalunya </t>
  </si>
  <si>
    <t xml:space="preserve">AE9 </t>
  </si>
  <si>
    <t>Pla de mobilitat de persones i mercaderies per accedir a l’aeroport</t>
  </si>
  <si>
    <t>Pressupost D.Territori</t>
  </si>
  <si>
    <t>35.000 € més a imputar a AENA pel pla mobilita aeroport BCN_El Prat</t>
  </si>
  <si>
    <t>FA1</t>
  </si>
  <si>
    <t>Creació d’un impost d’emissions d’NOx per a les grans embarcacions</t>
  </si>
  <si>
    <t xml:space="preserve">Fiscalitat ambiental, Subvencions i ajuts </t>
  </si>
  <si>
    <t xml:space="preserve">FA2 </t>
  </si>
  <si>
    <t>Revisió de l’impost de les emissions generades per instal·lacions industrials</t>
  </si>
  <si>
    <t xml:space="preserve">SEIC1 </t>
  </si>
  <si>
    <t xml:space="preserve">Índex de qualitat de l’aire </t>
  </si>
  <si>
    <t>. Sensibilització, educació, informació i comunicació</t>
  </si>
  <si>
    <t xml:space="preserve">SEIC2 </t>
  </si>
  <si>
    <t>Suport als ens locals en l'avaluació de la qualitat de l'aire</t>
  </si>
  <si>
    <t xml:space="preserve">SEIC3 </t>
  </si>
  <si>
    <t xml:space="preserve">Organització d’accions i activitats de sensibilització ciutadana   </t>
  </si>
  <si>
    <t xml:space="preserve">SEIC4 </t>
  </si>
  <si>
    <t xml:space="preserve">Organització d’accions i activitats de sensibilització i educació ambiental per escoles  </t>
  </si>
  <si>
    <t xml:space="preserve">SEIC5 </t>
  </si>
  <si>
    <t xml:space="preserve">Campanya de sensibilització específica per a la implementació de zones de baixes emissions </t>
  </si>
  <si>
    <t>Fons"next genration" ;  Pressupost ATM</t>
  </si>
  <si>
    <t>EI1</t>
  </si>
  <si>
    <t xml:space="preserve">Pla quinquennal de millora de la XVPCA </t>
  </si>
  <si>
    <t>Actuacions d’innovació i renovació de les eines d’avaluació de al qualitat de l’aire</t>
  </si>
  <si>
    <t>EI2</t>
  </si>
  <si>
    <t>Actualització i millora de les eines tic de qualitat de l’aire</t>
  </si>
  <si>
    <t>EI3</t>
  </si>
  <si>
    <t xml:space="preserve">Millora del sistema de modelització de la qualitat de l’aire per a Catalunya </t>
  </si>
  <si>
    <t>EI4</t>
  </si>
  <si>
    <t xml:space="preserve">Millora del sistema de modelització de trajectòries, transport i dispersió de contaminants </t>
  </si>
  <si>
    <t>EI5</t>
  </si>
  <si>
    <t>Observatori de la qualitat de l’aire de Catalunya</t>
  </si>
  <si>
    <t>EI6</t>
  </si>
  <si>
    <t>Elaboració i aprovació de la llei de qualitat atmosfèrica</t>
  </si>
  <si>
    <t>EI7</t>
  </si>
  <si>
    <t>Inventari d’emissions atmosfèriques</t>
  </si>
  <si>
    <t>total</t>
  </si>
  <si>
    <t>Total</t>
  </si>
  <si>
    <t>comprovació</t>
  </si>
  <si>
    <t>Annex 1.2: Impacte pressupostari: resum per blocs de mesures del PQA horitzó 2027</t>
  </si>
  <si>
    <t xml:space="preserve">  Sector de mesures</t>
  </si>
  <si>
    <t xml:space="preserve">Nombre mesures </t>
  </si>
  <si>
    <t>Nombre actuacions</t>
  </si>
  <si>
    <t>Import total Generalitat</t>
  </si>
  <si>
    <t>% inversió</t>
  </si>
  <si>
    <t>Import DACC</t>
  </si>
  <si>
    <t>Import altres Departaments</t>
  </si>
  <si>
    <t xml:space="preserve">  Bloc del transport terrestre i  mobilitat</t>
  </si>
  <si>
    <t xml:space="preserve">  Bloc industrial i energètic i activitats potencialment contaminants</t>
  </si>
  <si>
    <t xml:space="preserve">  Bloc domèstic, institucional i comercial</t>
  </si>
  <si>
    <t xml:space="preserve">  Bloc ramader i agrícola</t>
  </si>
  <si>
    <r>
      <rPr>
        <sz val="7"/>
        <color theme="1"/>
        <rFont val="Times New Roman"/>
        <family val="1"/>
      </rPr>
      <t xml:space="preserve">   </t>
    </r>
    <r>
      <rPr>
        <sz val="11"/>
        <color theme="1"/>
        <rFont val="Helvetica"/>
        <family val="2"/>
      </rPr>
      <t>Bloc de prevenció en la planificació territorial i urbanística</t>
    </r>
  </si>
  <si>
    <t xml:space="preserve">  Bloc per alts nivells de contaminació atmosfèrica</t>
  </si>
  <si>
    <t xml:space="preserve">  Bloc del transport marítim</t>
  </si>
  <si>
    <t xml:space="preserve">  Bloc del transport aeri</t>
  </si>
  <si>
    <r>
      <rPr>
        <sz val="7"/>
        <color theme="1"/>
        <rFont val="Times New Roman"/>
        <family val="1"/>
      </rPr>
      <t xml:space="preserve">   </t>
    </r>
    <r>
      <rPr>
        <sz val="11"/>
        <color theme="1"/>
        <rFont val="Helvetica"/>
        <family val="2"/>
      </rPr>
      <t>Bloc de fiscalitat ambiental, subvencions i ajuts</t>
    </r>
  </si>
  <si>
    <t xml:space="preserve">  Bloc de sensibilització, educació, informació i comunicació</t>
  </si>
  <si>
    <t xml:space="preserve">  Bloc d’innovació i renovació de les eines d’avaluació de la qualitat de l’aire</t>
  </si>
  <si>
    <t>comprovaciò</t>
  </si>
  <si>
    <t>Annex 1.3: Impacte pressupostari:  detall de les determinacions normatives del PQA horitzó 2027</t>
  </si>
  <si>
    <t>Temàtica mesures</t>
  </si>
  <si>
    <t>Mesura normativa</t>
  </si>
  <si>
    <t>Comentaris informe pressupostari</t>
  </si>
  <si>
    <t>Font finançament</t>
  </si>
  <si>
    <t>Organisme pagador</t>
  </si>
  <si>
    <t>Pressupost TOTAL altres Departaments</t>
  </si>
  <si>
    <t>Caràcter normatiu</t>
  </si>
  <si>
    <t>T/P</t>
  </si>
  <si>
    <t>Comentaris caràcter normatiu</t>
  </si>
  <si>
    <t xml:space="preserve">  Bloc del transport terrestre i la mobilitat</t>
  </si>
  <si>
    <t>Estudis d’avaluació de mobilitat generada.</t>
  </si>
  <si>
    <t xml:space="preserve">pendent comentar ATM / IH </t>
  </si>
  <si>
    <t>Directrius ambientals de contaminació atmosfèrica per a la mobilitat de mercaderies en la planificació urbanística i projectes d’implantacions singulars</t>
  </si>
  <si>
    <t>Mobilitat dels centres de treball.</t>
  </si>
  <si>
    <t>basat en preus orientatius ATMm però sense comentar amb ells la decisió final/ el doc descriptiu no estableix cap llindar de treballadors i tampoc es d'obligat compliment &gt; si ho fa la disposició normativa per tant va allí .. també implicarà costos a les empreses per l'lestudi econòmic ..</t>
  </si>
  <si>
    <t>Pressupost DACC/altres Departaments</t>
  </si>
  <si>
    <t>DACC /Altres departaments</t>
  </si>
  <si>
    <t>sense separar DACC dels altres departaments</t>
  </si>
  <si>
    <t xml:space="preserve">Contingut dels projectes de Zones de Baixes Emissions (ZBE) </t>
  </si>
  <si>
    <t>Sistema de seguiment de l’evolució de la qualitat de l’aire</t>
  </si>
  <si>
    <t>Plataforma per a la gestió de les autoritzacions d’accés a les Zones de Baixes Emissions.</t>
  </si>
  <si>
    <t>e-mail IH del 22.2.23</t>
  </si>
  <si>
    <t xml:space="preserve">Pressupost ATM ( fons "next generation") </t>
  </si>
  <si>
    <t xml:space="preserve">  Bloc industrial i energètic</t>
  </si>
  <si>
    <t>Establiment de valors límit d’emissions de contaminants atmosfèrics </t>
  </si>
  <si>
    <t>pendent emis</t>
  </si>
  <si>
    <t>Annex 1.4: Impacte pressupostari: resum per blocs de determinacions normatives del PQA horitzó 2027</t>
  </si>
  <si>
    <t xml:space="preserve">  Temàtica de mesures</t>
  </si>
  <si>
    <t>Nombre disposicions  normatives</t>
  </si>
  <si>
    <t xml:space="preserve">Import altres Departaments </t>
  </si>
  <si>
    <t>Annex 1.5: Impacte pressupostari: resum per blocs temàtics del PQA horitzó 2027 (mesures i determinacions normatives)</t>
  </si>
  <si>
    <t>Nombre actuacions doc descriptiu</t>
  </si>
  <si>
    <t>Import total mesures Generalitat</t>
  </si>
  <si>
    <t>Nombre determin. normatives</t>
  </si>
  <si>
    <t>Import total determinacions normatives Generalitat</t>
  </si>
  <si>
    <t xml:space="preserve">Nombre total mesures i determinacions normatives </t>
  </si>
  <si>
    <t>IMPORT TOTAL PLA Generalitat</t>
  </si>
  <si>
    <t xml:space="preserve">% inversió total pla </t>
  </si>
  <si>
    <t>Import total Pla DACC</t>
  </si>
  <si>
    <t>Import total Pla altres Departaments</t>
  </si>
  <si>
    <t xml:space="preserve">  Bloc d’innovació i renovació d'eines d’avaluació de la qualitat de l’aire</t>
  </si>
  <si>
    <t xml:space="preserve">Total  </t>
  </si>
  <si>
    <t>la gent no entendrà aquestes inversions tan baixes en els sectors rellevants per millorar la QA. Potser complementar amb els diners invertits per altres AAPP que comparteixin l'objectiu de millorar la QA..les del pdM.les del port.... Les de l'aeroport, les subvencions d'habitatge, les subvencions de qualsevol tipus per vehicles ....</t>
  </si>
  <si>
    <t>Impacte pressupostari</t>
  </si>
  <si>
    <t>cost</t>
  </si>
  <si>
    <t>%</t>
  </si>
  <si>
    <t>Pressupost altres Departaments Generalitat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</si>
</sst>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quot;€&quot;"/>
    <numFmt numFmtId="165" formatCode="#,##0\ &quot;€&quot;"/>
    <numFmt numFmtId="166" formatCode="#,##0.00\ &quot;€&quot;"/>
  </numFmts>
  <fonts count="46" x14ac:knownFonts="1">
    <font>
      <sz val="11"/>
      <color theme="1"/>
      <name val="Calibri"/>
      <family val="2"/>
      <scheme val="minor"/>
    </font>
    <font>
      <sz val="9"/>
      <color theme="1"/>
      <name val="Arial"/>
      <family val="2"/>
    </font>
    <font>
      <sz val="9"/>
      <color theme="1"/>
      <name val="Calibri"/>
      <family val="2"/>
    </font>
    <font>
      <sz val="9"/>
      <color rgb="FF000000"/>
      <name val="Arial"/>
      <family val="2"/>
    </font>
    <font>
      <b/>
      <sz val="9"/>
      <name val="Arial"/>
      <family val="2"/>
    </font>
    <font>
      <b/>
      <sz val="9"/>
      <color theme="1"/>
      <name val="Arial"/>
      <family val="2"/>
    </font>
    <font>
      <sz val="9"/>
      <color theme="1"/>
      <name val="Calibri"/>
      <family val="2"/>
      <scheme val="minor"/>
    </font>
    <font>
      <b/>
      <sz val="9"/>
      <color theme="0"/>
      <name val="Arial"/>
      <family val="2"/>
    </font>
    <font>
      <sz val="9"/>
      <name val="Calibri"/>
      <family val="2"/>
      <scheme val="minor"/>
    </font>
    <font>
      <b/>
      <sz val="9"/>
      <color rgb="FF000000"/>
      <name val="Arial"/>
      <family val="2"/>
    </font>
    <font>
      <sz val="9"/>
      <color rgb="FFFF0000"/>
      <name val="Arial"/>
      <family val="2"/>
    </font>
    <font>
      <b/>
      <sz val="9"/>
      <color rgb="FFFF0000"/>
      <name val="Arial"/>
      <family val="2"/>
    </font>
    <font>
      <b/>
      <sz val="11"/>
      <color theme="1"/>
      <name val="Calibri"/>
      <family val="2"/>
      <scheme val="minor"/>
    </font>
    <font>
      <sz val="9"/>
      <color theme="9"/>
      <name val="Arial"/>
      <family val="2"/>
    </font>
    <font>
      <b/>
      <sz val="9"/>
      <color theme="9"/>
      <name val="Arial"/>
      <family val="2"/>
    </font>
    <font>
      <sz val="11"/>
      <color theme="1"/>
      <name val="Calibri"/>
      <family val="2"/>
      <scheme val="minor"/>
    </font>
    <font>
      <sz val="9"/>
      <color theme="0"/>
      <name val="Arial"/>
      <family val="2"/>
    </font>
    <font>
      <sz val="11"/>
      <color rgb="FFFF0000"/>
      <name val="Calibri"/>
      <family val="2"/>
      <scheme val="minor"/>
    </font>
    <font>
      <sz val="11"/>
      <color theme="1"/>
      <name val="Helvetica"/>
      <family val="2"/>
    </font>
    <font>
      <sz val="7"/>
      <color theme="1"/>
      <name val="Times New Roman"/>
      <family val="1"/>
    </font>
    <font>
      <b/>
      <sz val="11"/>
      <color theme="1"/>
      <name val="Helvetica"/>
      <family val="2"/>
    </font>
    <font>
      <sz val="9"/>
      <color indexed="81"/>
      <name val="Tahoma"/>
      <family val="2"/>
    </font>
    <font>
      <b/>
      <sz val="9"/>
      <color indexed="81"/>
      <name val="Tahoma"/>
      <family val="2"/>
    </font>
    <font>
      <i/>
      <sz val="11"/>
      <color rgb="FFFF0000"/>
      <name val="Calibri"/>
      <family val="2"/>
      <scheme val="minor"/>
    </font>
    <font>
      <b/>
      <i/>
      <sz val="9"/>
      <color rgb="FFFF0000"/>
      <name val="Arial"/>
      <family val="2"/>
    </font>
    <font>
      <sz val="9"/>
      <name val="Arial"/>
      <family val="2"/>
    </font>
    <font>
      <sz val="11"/>
      <name val="Calibri"/>
      <family val="2"/>
      <scheme val="minor"/>
    </font>
    <font>
      <sz val="11"/>
      <color theme="1"/>
      <name val="Arial"/>
      <family val="2"/>
    </font>
    <font>
      <sz val="12"/>
      <color theme="1"/>
      <name val="Calibri"/>
      <family val="2"/>
      <scheme val="minor"/>
    </font>
    <font>
      <sz val="16"/>
      <color theme="1"/>
      <name val="Calibri"/>
      <family val="2"/>
      <scheme val="minor"/>
    </font>
    <font>
      <b/>
      <sz val="12"/>
      <color theme="1"/>
      <name val="Arial"/>
      <family val="2"/>
    </font>
    <font>
      <sz val="12"/>
      <color theme="1"/>
      <name val="Arial"/>
      <family val="2"/>
    </font>
    <font>
      <sz val="12"/>
      <name val="Calibri"/>
      <family val="2"/>
      <scheme val="minor"/>
    </font>
    <font>
      <i/>
      <sz val="12"/>
      <color rgb="FFFF0000"/>
      <name val="Calibri"/>
      <family val="2"/>
      <scheme val="minor"/>
    </font>
    <font>
      <b/>
      <sz val="16"/>
      <color theme="1"/>
      <name val="Arial"/>
      <family val="2"/>
    </font>
    <font>
      <sz val="16"/>
      <color theme="1"/>
      <name val="Arial"/>
      <family val="2"/>
    </font>
    <font>
      <sz val="16"/>
      <name val="Calibri"/>
      <family val="2"/>
      <scheme val="minor"/>
    </font>
    <font>
      <i/>
      <sz val="16"/>
      <color rgb="FFFF0000"/>
      <name val="Calibri"/>
      <family val="2"/>
      <scheme val="minor"/>
    </font>
    <font>
      <b/>
      <i/>
      <sz val="11"/>
      <color rgb="FFFF0000"/>
      <name val="Calibri"/>
      <family val="2"/>
      <scheme val="minor"/>
    </font>
    <font>
      <b/>
      <sz val="11"/>
      <name val="Calibri"/>
      <family val="2"/>
      <scheme val="minor"/>
    </font>
    <font>
      <b/>
      <sz val="11"/>
      <color theme="1"/>
      <name val="Arial"/>
      <family val="2"/>
    </font>
    <font>
      <b/>
      <sz val="10"/>
      <color theme="0"/>
      <name val="Arial"/>
      <family val="2"/>
    </font>
    <font>
      <b/>
      <i/>
      <sz val="10"/>
      <color rgb="FFFF0000"/>
      <name val="Arial"/>
      <family val="2"/>
    </font>
    <font>
      <b/>
      <sz val="10"/>
      <color theme="1"/>
      <name val="Calibri"/>
      <family val="2"/>
      <scheme val="minor"/>
    </font>
    <font>
      <b/>
      <i/>
      <sz val="10"/>
      <color theme="1"/>
      <name val="Calibri"/>
      <family val="2"/>
      <scheme val="minor"/>
    </font>
    <font>
      <i/>
      <sz val="9"/>
      <color rgb="FFFF000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rgb="FFDDEBF7"/>
        <bgColor indexed="64"/>
      </patternFill>
    </fill>
    <fill>
      <patternFill patternType="solid">
        <fgColor rgb="FFFFFF00"/>
        <bgColor indexed="64"/>
      </patternFill>
    </fill>
    <fill>
      <patternFill patternType="solid">
        <fgColor rgb="FFEDEDED"/>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s>
  <cellStyleXfs count="2">
    <xf numFmtId="0" fontId="0" fillId="0" borderId="0"/>
    <xf numFmtId="9" fontId="15" fillId="0" borderId="0" applyFont="0" applyFill="0" applyBorder="0" applyAlignment="0" applyProtection="0"/>
  </cellStyleXfs>
  <cellXfs count="279">
    <xf numFmtId="0" fontId="0" fillId="0" borderId="0" xfId="0"/>
    <xf numFmtId="0" fontId="1" fillId="0" borderId="0" xfId="0" applyFont="1" applyAlignment="1">
      <alignment horizontal="left"/>
    </xf>
    <xf numFmtId="0" fontId="6" fillId="0" borderId="0" xfId="0" applyFont="1"/>
    <xf numFmtId="0" fontId="8" fillId="0" borderId="0" xfId="0" applyFont="1" applyAlignment="1">
      <alignment horizontal="center"/>
    </xf>
    <xf numFmtId="0" fontId="1" fillId="0" borderId="0" xfId="0" applyFont="1" applyAlignment="1">
      <alignment horizontal="center" vertical="center"/>
    </xf>
    <xf numFmtId="0" fontId="7" fillId="3" borderId="2"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horizontal="center" vertical="center"/>
    </xf>
    <xf numFmtId="0" fontId="16" fillId="3" borderId="2" xfId="0" applyFont="1" applyFill="1" applyBorder="1" applyAlignment="1">
      <alignment horizontal="center" vertical="center" wrapText="1"/>
    </xf>
    <xf numFmtId="0" fontId="5" fillId="0" borderId="0" xfId="0" applyFont="1"/>
    <xf numFmtId="164" fontId="7" fillId="3" borderId="2" xfId="0" applyNumberFormat="1" applyFont="1" applyFill="1" applyBorder="1" applyAlignment="1">
      <alignment horizontal="center" vertical="center" wrapText="1"/>
    </xf>
    <xf numFmtId="164" fontId="6" fillId="2" borderId="2" xfId="0" applyNumberFormat="1" applyFont="1" applyFill="1" applyBorder="1"/>
    <xf numFmtId="164" fontId="0" fillId="0" borderId="0" xfId="0" applyNumberFormat="1"/>
    <xf numFmtId="164" fontId="6" fillId="6" borderId="2" xfId="0" applyNumberFormat="1" applyFont="1" applyFill="1" applyBorder="1"/>
    <xf numFmtId="0" fontId="7" fillId="8" borderId="2" xfId="0" applyFont="1" applyFill="1" applyBorder="1" applyAlignment="1">
      <alignment horizontal="center" vertical="center" wrapText="1"/>
    </xf>
    <xf numFmtId="0" fontId="7" fillId="8" borderId="2" xfId="0" applyFont="1" applyFill="1" applyBorder="1" applyAlignment="1">
      <alignment vertical="center" wrapText="1"/>
    </xf>
    <xf numFmtId="0" fontId="18" fillId="0" borderId="0" xfId="0" applyFont="1" applyAlignment="1">
      <alignment horizontal="justify" vertical="center"/>
    </xf>
    <xf numFmtId="0" fontId="12" fillId="0" borderId="0" xfId="0" applyFont="1"/>
    <xf numFmtId="0" fontId="12" fillId="0" borderId="0" xfId="0" applyFont="1" applyAlignment="1">
      <alignment horizontal="center" vertical="center"/>
    </xf>
    <xf numFmtId="0" fontId="17" fillId="0" borderId="0" xfId="0" applyFont="1"/>
    <xf numFmtId="165" fontId="7" fillId="3" borderId="2" xfId="0" applyNumberFormat="1" applyFont="1" applyFill="1" applyBorder="1" applyAlignment="1">
      <alignment horizontal="center" vertical="center" wrapText="1"/>
    </xf>
    <xf numFmtId="165" fontId="0" fillId="0" borderId="0" xfId="0" applyNumberFormat="1"/>
    <xf numFmtId="165" fontId="23" fillId="0" borderId="0" xfId="0" applyNumberFormat="1" applyFont="1"/>
    <xf numFmtId="0" fontId="23" fillId="0" borderId="0" xfId="0" applyFont="1"/>
    <xf numFmtId="165" fontId="24" fillId="3" borderId="2" xfId="0" applyNumberFormat="1" applyFont="1" applyFill="1" applyBorder="1" applyAlignment="1">
      <alignment horizontal="center" vertical="center" wrapText="1"/>
    </xf>
    <xf numFmtId="165" fontId="5" fillId="0" borderId="0" xfId="0" applyNumberFormat="1" applyFont="1" applyAlignment="1">
      <alignment horizontal="right"/>
    </xf>
    <xf numFmtId="165" fontId="7" fillId="3" borderId="2" xfId="0" applyNumberFormat="1" applyFont="1" applyFill="1" applyBorder="1" applyAlignment="1">
      <alignment horizontal="right" vertical="center" wrapText="1"/>
    </xf>
    <xf numFmtId="165" fontId="5" fillId="4" borderId="0" xfId="0" applyNumberFormat="1" applyFont="1" applyFill="1" applyAlignment="1">
      <alignment horizontal="right" vertical="center" wrapText="1"/>
    </xf>
    <xf numFmtId="165" fontId="1" fillId="0" borderId="0" xfId="0" applyNumberFormat="1" applyFont="1" applyAlignment="1">
      <alignment horizontal="right" wrapText="1"/>
    </xf>
    <xf numFmtId="10" fontId="1" fillId="0" borderId="0" xfId="1" applyNumberFormat="1" applyFont="1" applyFill="1" applyBorder="1" applyAlignment="1">
      <alignment horizontal="right" wrapText="1"/>
    </xf>
    <xf numFmtId="0" fontId="17" fillId="6" borderId="0" xfId="0" applyFont="1" applyFill="1"/>
    <xf numFmtId="0" fontId="0" fillId="6" borderId="0" xfId="0" applyFill="1"/>
    <xf numFmtId="0" fontId="12" fillId="4" borderId="0" xfId="0" applyFont="1" applyFill="1" applyAlignment="1">
      <alignment horizontal="center" vertical="center"/>
    </xf>
    <xf numFmtId="0" fontId="20" fillId="4" borderId="0" xfId="0" applyFont="1" applyFill="1" applyAlignment="1">
      <alignment horizontal="left" vertical="center"/>
    </xf>
    <xf numFmtId="0" fontId="0" fillId="2" borderId="0" xfId="0" applyFill="1" applyAlignment="1">
      <alignment horizontal="center" vertical="center"/>
    </xf>
    <xf numFmtId="0" fontId="18" fillId="2" borderId="0" xfId="0" applyFont="1" applyFill="1" applyAlignment="1">
      <alignment horizontal="justify" vertical="center"/>
    </xf>
    <xf numFmtId="0" fontId="0" fillId="2" borderId="0" xfId="0" applyFill="1"/>
    <xf numFmtId="165" fontId="1" fillId="2" borderId="0" xfId="0" applyNumberFormat="1" applyFont="1" applyFill="1" applyAlignment="1">
      <alignment horizontal="right" wrapText="1"/>
    </xf>
    <xf numFmtId="10" fontId="1" fillId="2" borderId="0" xfId="1" applyNumberFormat="1" applyFont="1" applyFill="1" applyBorder="1" applyAlignment="1">
      <alignment horizontal="right" wrapText="1"/>
    </xf>
    <xf numFmtId="0" fontId="12" fillId="4" borderId="0" xfId="0" applyFont="1" applyFill="1"/>
    <xf numFmtId="0" fontId="20" fillId="4" borderId="0" xfId="0" applyFont="1" applyFill="1" applyAlignment="1">
      <alignment horizontal="right" vertical="center"/>
    </xf>
    <xf numFmtId="165" fontId="5" fillId="4" borderId="0" xfId="0" applyNumberFormat="1" applyFont="1" applyFill="1" applyAlignment="1">
      <alignment horizontal="right" wrapText="1"/>
    </xf>
    <xf numFmtId="165" fontId="26" fillId="0" borderId="0" xfId="0" applyNumberFormat="1" applyFont="1"/>
    <xf numFmtId="0" fontId="12" fillId="4" borderId="0" xfId="0" applyFont="1" applyFill="1" applyAlignment="1">
      <alignment horizontal="center" vertical="center" wrapText="1"/>
    </xf>
    <xf numFmtId="0" fontId="0" fillId="0" borderId="2" xfId="0" applyBorder="1"/>
    <xf numFmtId="0" fontId="27" fillId="0" borderId="2" xfId="0" applyFont="1" applyBorder="1"/>
    <xf numFmtId="0" fontId="27" fillId="0" borderId="2" xfId="0" applyFont="1" applyBorder="1" applyAlignment="1">
      <alignment horizontal="justify" vertical="center"/>
    </xf>
    <xf numFmtId="0" fontId="0" fillId="6" borderId="2" xfId="0" applyFill="1" applyBorder="1"/>
    <xf numFmtId="0" fontId="12" fillId="0" borderId="0" xfId="0" applyFont="1" applyAlignment="1">
      <alignment horizontal="right"/>
    </xf>
    <xf numFmtId="165" fontId="12" fillId="0" borderId="0" xfId="0" applyNumberFormat="1" applyFont="1"/>
    <xf numFmtId="165" fontId="17" fillId="0" borderId="0" xfId="0" applyNumberFormat="1" applyFont="1"/>
    <xf numFmtId="0" fontId="0" fillId="0" borderId="0" xfId="0" applyAlignment="1">
      <alignment horizontal="center"/>
    </xf>
    <xf numFmtId="9" fontId="0" fillId="0" borderId="0" xfId="1" applyFont="1"/>
    <xf numFmtId="0" fontId="12" fillId="4" borderId="0" xfId="0" applyFont="1" applyFill="1" applyAlignment="1">
      <alignment horizontal="center"/>
    </xf>
    <xf numFmtId="165" fontId="12" fillId="4" borderId="0" xfId="0" applyNumberFormat="1" applyFont="1" applyFill="1"/>
    <xf numFmtId="165" fontId="5" fillId="9" borderId="0" xfId="0" applyNumberFormat="1" applyFont="1" applyFill="1" applyAlignment="1">
      <alignment horizontal="right" wrapText="1"/>
    </xf>
    <xf numFmtId="165" fontId="12" fillId="0" borderId="2" xfId="0" applyNumberFormat="1" applyFont="1" applyBorder="1"/>
    <xf numFmtId="165" fontId="0" fillId="0" borderId="2" xfId="0" applyNumberFormat="1" applyBorder="1"/>
    <xf numFmtId="9" fontId="5" fillId="4" borderId="0" xfId="1" applyFont="1" applyFill="1" applyBorder="1" applyAlignment="1">
      <alignment horizontal="right" wrapText="1"/>
    </xf>
    <xf numFmtId="9" fontId="15" fillId="0" borderId="0" xfId="1" applyFont="1"/>
    <xf numFmtId="0" fontId="28" fillId="0" borderId="0" xfId="0" applyFont="1"/>
    <xf numFmtId="0" fontId="29" fillId="0" borderId="0" xfId="0" applyFont="1"/>
    <xf numFmtId="0" fontId="30" fillId="0" borderId="0" xfId="0" applyFont="1"/>
    <xf numFmtId="165" fontId="30" fillId="0" borderId="0" xfId="0" applyNumberFormat="1" applyFont="1" applyAlignment="1">
      <alignment horizontal="right"/>
    </xf>
    <xf numFmtId="0" fontId="31" fillId="0" borderId="0" xfId="0" applyFont="1" applyAlignment="1">
      <alignment horizontal="left"/>
    </xf>
    <xf numFmtId="0" fontId="32" fillId="0" borderId="0" xfId="0" applyFont="1" applyAlignment="1">
      <alignment horizontal="center"/>
    </xf>
    <xf numFmtId="0" fontId="28" fillId="0" borderId="0" xfId="0" applyFont="1" applyAlignment="1">
      <alignment horizontal="center" vertical="center"/>
    </xf>
    <xf numFmtId="165" fontId="32" fillId="0" borderId="0" xfId="0" applyNumberFormat="1" applyFont="1"/>
    <xf numFmtId="164" fontId="28" fillId="0" borderId="0" xfId="0" applyNumberFormat="1" applyFont="1"/>
    <xf numFmtId="165" fontId="28" fillId="0" borderId="0" xfId="0" applyNumberFormat="1" applyFont="1"/>
    <xf numFmtId="165" fontId="33" fillId="0" borderId="0" xfId="0" applyNumberFormat="1" applyFont="1"/>
    <xf numFmtId="0" fontId="31" fillId="0" borderId="0" xfId="0" applyFont="1" applyAlignment="1">
      <alignment horizontal="center" vertical="center"/>
    </xf>
    <xf numFmtId="0" fontId="31" fillId="0" borderId="0" xfId="0" applyFont="1" applyAlignment="1">
      <alignment vertical="center"/>
    </xf>
    <xf numFmtId="0" fontId="34" fillId="0" borderId="0" xfId="0" applyFont="1"/>
    <xf numFmtId="165" fontId="34" fillId="0" borderId="0" xfId="0" applyNumberFormat="1" applyFont="1" applyAlignment="1">
      <alignment horizontal="right"/>
    </xf>
    <xf numFmtId="0" fontId="35" fillId="0" borderId="0" xfId="0" applyFont="1" applyAlignment="1">
      <alignment horizontal="left"/>
    </xf>
    <xf numFmtId="0" fontId="36" fillId="0" borderId="0" xfId="0" applyFont="1" applyAlignment="1">
      <alignment horizontal="center"/>
    </xf>
    <xf numFmtId="0" fontId="29" fillId="0" borderId="0" xfId="0" applyFont="1" applyAlignment="1">
      <alignment horizontal="center" vertical="center"/>
    </xf>
    <xf numFmtId="165" fontId="36" fillId="0" borderId="0" xfId="0" applyNumberFormat="1" applyFont="1"/>
    <xf numFmtId="164" fontId="29" fillId="0" borderId="0" xfId="0" applyNumberFormat="1" applyFont="1"/>
    <xf numFmtId="165" fontId="29" fillId="0" borderId="0" xfId="0" applyNumberFormat="1" applyFont="1"/>
    <xf numFmtId="165" fontId="37" fillId="0" borderId="0" xfId="0" applyNumberFormat="1" applyFont="1"/>
    <xf numFmtId="0" fontId="35" fillId="0" borderId="0" xfId="0" applyFont="1" applyAlignment="1">
      <alignment horizontal="center" vertical="center"/>
    </xf>
    <xf numFmtId="0" fontId="35" fillId="0" borderId="0" xfId="0" applyFont="1" applyAlignment="1">
      <alignment vertical="center"/>
    </xf>
    <xf numFmtId="165" fontId="20" fillId="4" borderId="0" xfId="0" applyNumberFormat="1" applyFont="1" applyFill="1" applyAlignment="1">
      <alignment horizontal="right" vertical="center"/>
    </xf>
    <xf numFmtId="9" fontId="12" fillId="0" borderId="0" xfId="0" applyNumberFormat="1" applyFont="1"/>
    <xf numFmtId="9" fontId="20" fillId="4" borderId="0" xfId="0" applyNumberFormat="1" applyFont="1" applyFill="1" applyAlignment="1">
      <alignment horizontal="right" vertical="center"/>
    </xf>
    <xf numFmtId="0" fontId="12" fillId="2" borderId="0" xfId="0" applyFont="1" applyFill="1" applyAlignment="1">
      <alignment horizontal="right"/>
    </xf>
    <xf numFmtId="165" fontId="12" fillId="2" borderId="0" xfId="0" applyNumberFormat="1" applyFont="1" applyFill="1"/>
    <xf numFmtId="0" fontId="12" fillId="2" borderId="0" xfId="0" applyFont="1" applyFill="1"/>
    <xf numFmtId="9" fontId="12" fillId="2" borderId="0" xfId="0" applyNumberFormat="1" applyFont="1" applyFill="1"/>
    <xf numFmtId="0" fontId="26" fillId="0" borderId="0" xfId="0" applyFont="1"/>
    <xf numFmtId="0" fontId="5" fillId="0" borderId="0" xfId="0" applyFont="1" applyAlignment="1">
      <alignment horizontal="center"/>
    </xf>
    <xf numFmtId="0" fontId="24" fillId="0" borderId="0" xfId="0" applyFont="1" applyAlignment="1">
      <alignment horizontal="center"/>
    </xf>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5" fillId="2" borderId="2" xfId="0" applyFont="1" applyFill="1" applyBorder="1" applyAlignment="1">
      <alignment horizontal="left" vertical="center" wrapText="1"/>
    </xf>
    <xf numFmtId="165" fontId="38" fillId="0" borderId="0" xfId="0" applyNumberFormat="1" applyFont="1"/>
    <xf numFmtId="165" fontId="3" fillId="2" borderId="2" xfId="0" applyNumberFormat="1" applyFont="1" applyFill="1" applyBorder="1" applyAlignment="1">
      <alignment horizontal="right" vertical="center" wrapText="1" indent="1"/>
    </xf>
    <xf numFmtId="165" fontId="1" fillId="2" borderId="2" xfId="0" applyNumberFormat="1" applyFont="1" applyFill="1" applyBorder="1" applyAlignment="1">
      <alignment horizontal="right" vertical="center" wrapText="1" indent="1"/>
    </xf>
    <xf numFmtId="165" fontId="13" fillId="2" borderId="2" xfId="0" applyNumberFormat="1" applyFont="1" applyFill="1" applyBorder="1" applyAlignment="1">
      <alignment horizontal="right" vertical="center" wrapText="1" indent="1"/>
    </xf>
    <xf numFmtId="165" fontId="25" fillId="2" borderId="2" xfId="0" applyNumberFormat="1" applyFont="1" applyFill="1" applyBorder="1" applyAlignment="1">
      <alignment horizontal="right" vertical="center" wrapText="1" indent="1"/>
    </xf>
    <xf numFmtId="165" fontId="4" fillId="0" borderId="0" xfId="0" applyNumberFormat="1" applyFont="1" applyAlignment="1">
      <alignment horizontal="right"/>
    </xf>
    <xf numFmtId="0" fontId="39" fillId="0" borderId="0" xfId="0" applyFont="1" applyAlignment="1">
      <alignment horizontal="right"/>
    </xf>
    <xf numFmtId="0" fontId="3" fillId="10" borderId="0" xfId="0" applyFont="1" applyFill="1" applyAlignment="1">
      <alignment horizontal="left" vertical="center" wrapText="1"/>
    </xf>
    <xf numFmtId="0" fontId="1" fillId="10" borderId="0" xfId="0" applyFont="1" applyFill="1" applyAlignment="1">
      <alignment horizontal="justify" vertical="center" wrapText="1"/>
    </xf>
    <xf numFmtId="0" fontId="1" fillId="11" borderId="0" xfId="0" applyFont="1" applyFill="1" applyAlignment="1">
      <alignment horizontal="left" vertical="center" wrapText="1"/>
    </xf>
    <xf numFmtId="0" fontId="3" fillId="11" borderId="0" xfId="0" applyFont="1" applyFill="1" applyAlignment="1">
      <alignment horizontal="left" vertical="center" wrapText="1"/>
    </xf>
    <xf numFmtId="0" fontId="3" fillId="11" borderId="0" xfId="0" applyFont="1" applyFill="1" applyAlignment="1">
      <alignment horizontal="center" vertical="center" wrapText="1"/>
    </xf>
    <xf numFmtId="0" fontId="1" fillId="11" borderId="0" xfId="0" applyFont="1" applyFill="1" applyAlignment="1">
      <alignment horizontal="center" vertical="center" wrapText="1"/>
    </xf>
    <xf numFmtId="0" fontId="13" fillId="11" borderId="0" xfId="0" applyFont="1" applyFill="1" applyAlignment="1">
      <alignment horizontal="center" vertical="center" wrapText="1"/>
    </xf>
    <xf numFmtId="166" fontId="4" fillId="11" borderId="0" xfId="0" applyNumberFormat="1" applyFont="1" applyFill="1" applyAlignment="1">
      <alignment horizontal="right" vertical="center" wrapText="1"/>
    </xf>
    <xf numFmtId="165" fontId="39" fillId="0" borderId="2" xfId="0" applyNumberFormat="1" applyFont="1" applyBorder="1"/>
    <xf numFmtId="165" fontId="13" fillId="0" borderId="2" xfId="0" applyNumberFormat="1" applyFont="1" applyBorder="1" applyAlignment="1">
      <alignment horizontal="right" vertical="center" wrapText="1" indent="1"/>
    </xf>
    <xf numFmtId="165" fontId="41" fillId="3" borderId="2" xfId="0" applyNumberFormat="1" applyFont="1" applyFill="1" applyBorder="1" applyAlignment="1">
      <alignment horizontal="center" vertical="center" wrapText="1"/>
    </xf>
    <xf numFmtId="165" fontId="41" fillId="3" borderId="4" xfId="0" applyNumberFormat="1" applyFont="1" applyFill="1" applyBorder="1" applyAlignment="1">
      <alignment horizontal="center" vertical="center" wrapText="1"/>
    </xf>
    <xf numFmtId="165" fontId="42" fillId="2" borderId="4" xfId="0" applyNumberFormat="1" applyFont="1" applyFill="1" applyBorder="1" applyAlignment="1">
      <alignment horizontal="center" vertical="center" wrapText="1"/>
    </xf>
    <xf numFmtId="0" fontId="41" fillId="3" borderId="3" xfId="0" applyFont="1" applyFill="1" applyBorder="1" applyAlignment="1">
      <alignment horizontal="center" vertical="center" wrapText="1"/>
    </xf>
    <xf numFmtId="0" fontId="43" fillId="0" borderId="0" xfId="0" applyFont="1"/>
    <xf numFmtId="0" fontId="44" fillId="0" borderId="0" xfId="0" applyFont="1"/>
    <xf numFmtId="165" fontId="34" fillId="0" borderId="0" xfId="0" applyNumberFormat="1" applyFont="1" applyAlignment="1">
      <alignment horizontal="left"/>
    </xf>
    <xf numFmtId="9" fontId="26" fillId="0" borderId="0" xfId="1" applyFont="1"/>
    <xf numFmtId="9" fontId="0" fillId="2" borderId="0" xfId="1" applyFont="1" applyFill="1"/>
    <xf numFmtId="0" fontId="0" fillId="2" borderId="2" xfId="0" applyFill="1" applyBorder="1"/>
    <xf numFmtId="0" fontId="27" fillId="2" borderId="2" xfId="0" applyFont="1" applyFill="1" applyBorder="1" applyAlignment="1">
      <alignment horizontal="justify" vertical="center"/>
    </xf>
    <xf numFmtId="165" fontId="12" fillId="2" borderId="2" xfId="0" applyNumberFormat="1" applyFont="1" applyFill="1" applyBorder="1"/>
    <xf numFmtId="0" fontId="25" fillId="2" borderId="2" xfId="0" applyFont="1" applyFill="1" applyBorder="1"/>
    <xf numFmtId="165" fontId="4" fillId="4" borderId="0" xfId="0" applyNumberFormat="1" applyFont="1" applyFill="1" applyAlignment="1">
      <alignment horizontal="right"/>
    </xf>
    <xf numFmtId="0" fontId="12" fillId="4" borderId="0" xfId="0" applyFont="1" applyFill="1" applyAlignment="1">
      <alignment horizontal="right"/>
    </xf>
    <xf numFmtId="0" fontId="0" fillId="2" borderId="0" xfId="0" applyFill="1" applyAlignment="1">
      <alignment horizontal="center"/>
    </xf>
    <xf numFmtId="3" fontId="1" fillId="0" borderId="0" xfId="0" applyNumberFormat="1" applyFont="1" applyAlignment="1">
      <alignment horizontal="center" wrapText="1"/>
    </xf>
    <xf numFmtId="3" fontId="1" fillId="2" borderId="0" xfId="0" applyNumberFormat="1" applyFont="1" applyFill="1" applyAlignment="1">
      <alignment horizontal="center" wrapText="1"/>
    </xf>
    <xf numFmtId="165" fontId="39" fillId="2" borderId="2" xfId="0" applyNumberFormat="1" applyFont="1" applyFill="1" applyBorder="1"/>
    <xf numFmtId="165" fontId="45" fillId="0" borderId="0" xfId="0" applyNumberFormat="1" applyFont="1" applyAlignment="1">
      <alignment horizontal="right"/>
    </xf>
    <xf numFmtId="0" fontId="45" fillId="0" borderId="0" xfId="0" applyFont="1" applyAlignment="1">
      <alignment horizontal="left"/>
    </xf>
    <xf numFmtId="3" fontId="5" fillId="4" borderId="0" xfId="0" applyNumberFormat="1" applyFont="1" applyFill="1" applyAlignment="1">
      <alignment horizontal="center" vertical="center" wrapText="1"/>
    </xf>
    <xf numFmtId="9" fontId="5" fillId="4" borderId="0" xfId="1" applyFont="1" applyFill="1" applyBorder="1" applyAlignment="1">
      <alignment horizontal="center" vertical="center" wrapText="1"/>
    </xf>
    <xf numFmtId="165" fontId="41" fillId="3" borderId="3" xfId="0" applyNumberFormat="1" applyFont="1" applyFill="1" applyBorder="1" applyAlignment="1">
      <alignment horizontal="center" vertical="center" wrapText="1"/>
    </xf>
    <xf numFmtId="165" fontId="39" fillId="0" borderId="0" xfId="0" applyNumberFormat="1" applyFont="1" applyAlignment="1">
      <alignment horizontal="right"/>
    </xf>
    <xf numFmtId="9" fontId="12" fillId="0" borderId="0" xfId="1" applyFont="1"/>
    <xf numFmtId="0" fontId="5" fillId="0" borderId="7" xfId="0" applyFont="1" applyBorder="1" applyAlignment="1">
      <alignment horizontal="center" vertical="center" wrapText="1"/>
    </xf>
    <xf numFmtId="0" fontId="1" fillId="0" borderId="2" xfId="0" applyFont="1" applyBorder="1" applyAlignment="1">
      <alignment horizontal="left" vertical="center" wrapText="1"/>
    </xf>
    <xf numFmtId="165" fontId="1" fillId="0" borderId="2" xfId="0" applyNumberFormat="1" applyFont="1" applyBorder="1" applyAlignment="1">
      <alignment horizontal="right" vertical="center" wrapText="1" indent="1"/>
    </xf>
    <xf numFmtId="0" fontId="1" fillId="0" borderId="0" xfId="0" applyFont="1" applyAlignment="1">
      <alignment horizontal="left" vertical="center" wrapText="1"/>
    </xf>
    <xf numFmtId="0" fontId="1" fillId="0" borderId="0" xfId="0" applyFont="1" applyAlignment="1">
      <alignment horizontal="center" vertical="center" wrapText="1"/>
    </xf>
    <xf numFmtId="166" fontId="4" fillId="0" borderId="0" xfId="0" applyNumberFormat="1" applyFont="1" applyAlignment="1">
      <alignment horizontal="right" vertical="center" wrapText="1"/>
    </xf>
    <xf numFmtId="0" fontId="3" fillId="0" borderId="2" xfId="0" applyFont="1" applyBorder="1" applyAlignment="1">
      <alignment horizontal="left" vertical="center" wrapText="1"/>
    </xf>
    <xf numFmtId="165" fontId="3" fillId="0" borderId="2" xfId="0" applyNumberFormat="1" applyFont="1" applyBorder="1" applyAlignment="1">
      <alignment horizontal="right" vertical="center" wrapText="1" indent="1"/>
    </xf>
    <xf numFmtId="0" fontId="3" fillId="0" borderId="0" xfId="0" applyFont="1" applyAlignment="1">
      <alignment horizontal="left" vertical="center" wrapText="1"/>
    </xf>
    <xf numFmtId="0" fontId="9" fillId="0" borderId="2" xfId="0" applyFont="1" applyBorder="1" applyAlignment="1">
      <alignment horizontal="left" vertical="center" wrapText="1"/>
    </xf>
    <xf numFmtId="166" fontId="3" fillId="0" borderId="2" xfId="0" applyNumberFormat="1" applyFont="1" applyBorder="1" applyAlignment="1">
      <alignment horizontal="right" vertical="center" indent="1"/>
    </xf>
    <xf numFmtId="166" fontId="9" fillId="0" borderId="2" xfId="0" applyNumberFormat="1" applyFont="1" applyBorder="1" applyAlignment="1">
      <alignment horizontal="right" vertical="center" wrapText="1" indent="1"/>
    </xf>
    <xf numFmtId="0" fontId="25" fillId="0" borderId="0" xfId="0" applyFont="1"/>
    <xf numFmtId="0" fontId="9"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justify" vertical="center" wrapText="1"/>
    </xf>
    <xf numFmtId="0" fontId="13" fillId="0" borderId="0" xfId="0" applyFont="1" applyAlignment="1">
      <alignment vertical="center" wrapText="1"/>
    </xf>
    <xf numFmtId="0" fontId="3" fillId="0" borderId="0" xfId="0" applyFont="1" applyAlignment="1">
      <alignment horizontal="justify" vertical="center"/>
    </xf>
    <xf numFmtId="0" fontId="1" fillId="0" borderId="6" xfId="0" applyFont="1" applyBorder="1" applyAlignment="1">
      <alignment horizontal="left" vertical="center" wrapText="1"/>
    </xf>
    <xf numFmtId="0" fontId="6" fillId="0" borderId="1" xfId="0" applyFont="1" applyBorder="1" applyAlignment="1">
      <alignment vertical="center" wrapText="1"/>
    </xf>
    <xf numFmtId="0" fontId="10" fillId="0" borderId="0" xfId="0" applyFont="1" applyAlignment="1">
      <alignment horizontal="justify" vertical="center" wrapText="1"/>
    </xf>
    <xf numFmtId="0" fontId="1" fillId="2" borderId="6"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1" fillId="2" borderId="0" xfId="0" applyFont="1" applyFill="1" applyAlignment="1">
      <alignment horizontal="justify" vertical="center" wrapText="1"/>
    </xf>
    <xf numFmtId="0" fontId="9" fillId="0" borderId="6" xfId="0" applyFont="1" applyBorder="1" applyAlignment="1">
      <alignment horizontal="left" vertical="center" wrapText="1"/>
    </xf>
    <xf numFmtId="0" fontId="3" fillId="2" borderId="6" xfId="0" applyFont="1" applyFill="1" applyBorder="1" applyAlignment="1">
      <alignment horizontal="left" vertical="center" wrapText="1"/>
    </xf>
    <xf numFmtId="0" fontId="25" fillId="0" borderId="6" xfId="0" applyFont="1" applyBorder="1"/>
    <xf numFmtId="0" fontId="3" fillId="2" borderId="6" xfId="0" applyFont="1" applyFill="1" applyBorder="1" applyAlignment="1">
      <alignment horizontal="center" vertical="center" wrapText="1"/>
    </xf>
    <xf numFmtId="0" fontId="3" fillId="0" borderId="6" xfId="0" applyFont="1" applyBorder="1" applyAlignment="1">
      <alignment horizontal="left" vertical="center" wrapText="1"/>
    </xf>
    <xf numFmtId="0" fontId="1" fillId="0" borderId="6" xfId="0" applyFont="1" applyBorder="1" applyAlignment="1">
      <alignment horizontal="center" vertical="center" wrapText="1"/>
    </xf>
    <xf numFmtId="0" fontId="13"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5" fillId="2" borderId="6" xfId="0" applyFont="1" applyFill="1" applyBorder="1" applyAlignment="1">
      <alignment horizontal="left" vertical="center" wrapText="1"/>
    </xf>
    <xf numFmtId="0" fontId="25" fillId="0" borderId="6" xfId="0" applyFont="1" applyBorder="1" applyAlignment="1">
      <alignment horizontal="left" vertical="center" wrapText="1"/>
    </xf>
    <xf numFmtId="164" fontId="41" fillId="3" borderId="3" xfId="0" applyNumberFormat="1" applyFont="1" applyFill="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left" vertical="center" wrapText="1"/>
    </xf>
    <xf numFmtId="165" fontId="9" fillId="0" borderId="12" xfId="0" applyNumberFormat="1" applyFont="1" applyBorder="1" applyAlignment="1">
      <alignment horizontal="right" vertical="center" wrapText="1" indent="1"/>
    </xf>
    <xf numFmtId="165" fontId="9" fillId="0" borderId="13" xfId="0" applyNumberFormat="1" applyFont="1" applyBorder="1" applyAlignment="1">
      <alignment horizontal="right" vertical="center" wrapText="1" indent="1"/>
    </xf>
    <xf numFmtId="0" fontId="9" fillId="2" borderId="14" xfId="0" applyFont="1" applyFill="1" applyBorder="1" applyAlignment="1">
      <alignment horizontal="center" vertical="center" wrapText="1"/>
    </xf>
    <xf numFmtId="165" fontId="3" fillId="2" borderId="15" xfId="0" applyNumberFormat="1" applyFont="1" applyFill="1" applyBorder="1" applyAlignment="1">
      <alignment horizontal="right" vertical="center" wrapText="1" indent="1"/>
    </xf>
    <xf numFmtId="0" fontId="9" fillId="0" borderId="14" xfId="0" applyFont="1" applyBorder="1" applyAlignment="1">
      <alignment horizontal="center" vertical="center" wrapText="1"/>
    </xf>
    <xf numFmtId="165" fontId="3" fillId="0" borderId="15" xfId="0" applyNumberFormat="1" applyFont="1" applyBorder="1" applyAlignment="1">
      <alignment horizontal="right" vertical="center" wrapText="1" indent="1"/>
    </xf>
    <xf numFmtId="0" fontId="5" fillId="2" borderId="14" xfId="0" applyFont="1" applyFill="1" applyBorder="1" applyAlignment="1">
      <alignment horizontal="center" vertical="center" wrapText="1"/>
    </xf>
    <xf numFmtId="165" fontId="1" fillId="2" borderId="15" xfId="0" applyNumberFormat="1" applyFont="1" applyFill="1" applyBorder="1" applyAlignment="1">
      <alignment horizontal="right" vertical="center" wrapText="1" indent="1"/>
    </xf>
    <xf numFmtId="0" fontId="5" fillId="0" borderId="14" xfId="0" applyFont="1" applyBorder="1" applyAlignment="1">
      <alignment horizontal="center" vertical="center" wrapText="1"/>
    </xf>
    <xf numFmtId="165" fontId="1" fillId="0" borderId="15" xfId="0" applyNumberFormat="1" applyFont="1" applyBorder="1" applyAlignment="1">
      <alignment horizontal="right" vertical="center" wrapText="1" indent="1"/>
    </xf>
    <xf numFmtId="0" fontId="14" fillId="2" borderId="14" xfId="0" applyFont="1" applyFill="1" applyBorder="1" applyAlignment="1">
      <alignment horizontal="center" vertical="center" wrapText="1"/>
    </xf>
    <xf numFmtId="165" fontId="13" fillId="2" borderId="15" xfId="0" applyNumberFormat="1" applyFont="1" applyFill="1" applyBorder="1" applyAlignment="1">
      <alignment horizontal="right" vertical="center" wrapText="1" indent="1"/>
    </xf>
    <xf numFmtId="0" fontId="5" fillId="0" borderId="16" xfId="0" applyFont="1" applyBorder="1" applyAlignment="1">
      <alignment horizontal="center" vertical="center" wrapText="1"/>
    </xf>
    <xf numFmtId="0" fontId="4" fillId="2" borderId="16" xfId="0" applyFont="1" applyFill="1" applyBorder="1" applyAlignment="1">
      <alignment horizontal="center" vertical="center" wrapText="1"/>
    </xf>
    <xf numFmtId="165" fontId="25" fillId="2" borderId="15" xfId="0" applyNumberFormat="1" applyFont="1" applyFill="1" applyBorder="1" applyAlignment="1">
      <alignment horizontal="right" vertical="center" wrapText="1" indent="1"/>
    </xf>
    <xf numFmtId="0" fontId="4" fillId="0" borderId="17" xfId="0" applyFont="1" applyBorder="1" applyAlignment="1">
      <alignment horizontal="center" vertical="center" wrapText="1"/>
    </xf>
    <xf numFmtId="0" fontId="25" fillId="0" borderId="18" xfId="0" applyFont="1" applyBorder="1" applyAlignment="1">
      <alignment horizontal="left" vertical="center" wrapText="1"/>
    </xf>
    <xf numFmtId="165" fontId="25" fillId="0" borderId="18" xfId="0" applyNumberFormat="1" applyFont="1" applyBorder="1" applyAlignment="1">
      <alignment horizontal="right" vertical="center" wrapText="1" indent="1"/>
    </xf>
    <xf numFmtId="165" fontId="25" fillId="0" borderId="19" xfId="0" applyNumberFormat="1" applyFont="1" applyBorder="1" applyAlignment="1">
      <alignment horizontal="right" vertical="center" wrapText="1" indent="1"/>
    </xf>
    <xf numFmtId="0" fontId="3" fillId="7" borderId="6" xfId="0" applyFont="1" applyFill="1" applyBorder="1" applyAlignment="1">
      <alignment horizontal="left" vertical="center" wrapText="1"/>
    </xf>
    <xf numFmtId="0" fontId="1" fillId="5" borderId="6" xfId="0" applyFont="1" applyFill="1" applyBorder="1" applyAlignment="1">
      <alignment horizontal="justify" vertical="center" wrapText="1"/>
    </xf>
    <xf numFmtId="0" fontId="13" fillId="0" borderId="6" xfId="0" applyFont="1" applyBorder="1" applyAlignment="1">
      <alignment horizontal="left" vertical="center" wrapText="1"/>
    </xf>
    <xf numFmtId="0" fontId="1" fillId="0" borderId="6" xfId="0" applyFont="1" applyBorder="1" applyAlignment="1">
      <alignment horizontal="justify" vertical="center" wrapText="1"/>
    </xf>
    <xf numFmtId="0" fontId="13" fillId="0" borderId="6" xfId="0" applyFont="1" applyBorder="1" applyAlignment="1">
      <alignment vertical="center" wrapText="1"/>
    </xf>
    <xf numFmtId="0" fontId="4" fillId="2" borderId="11" xfId="0" applyFont="1" applyFill="1" applyBorder="1" applyAlignment="1">
      <alignment horizontal="center" vertical="center" wrapText="1"/>
    </xf>
    <xf numFmtId="0" fontId="25" fillId="2" borderId="12" xfId="0" applyFont="1" applyFill="1" applyBorder="1" applyAlignment="1">
      <alignment horizontal="left" vertical="center" wrapText="1"/>
    </xf>
    <xf numFmtId="165" fontId="3" fillId="2" borderId="12" xfId="0" applyNumberFormat="1" applyFont="1" applyFill="1" applyBorder="1" applyAlignment="1">
      <alignment horizontal="right" vertical="center" wrapText="1" indent="1"/>
    </xf>
    <xf numFmtId="165" fontId="3" fillId="2" borderId="13" xfId="0" applyNumberFormat="1" applyFont="1" applyFill="1" applyBorder="1" applyAlignment="1">
      <alignment horizontal="right" vertical="center" wrapText="1" indent="1"/>
    </xf>
    <xf numFmtId="0" fontId="4" fillId="2" borderId="20" xfId="0" applyFont="1" applyFill="1" applyBorder="1" applyAlignment="1">
      <alignment horizontal="center" vertical="center" wrapText="1"/>
    </xf>
    <xf numFmtId="165" fontId="13" fillId="0" borderId="15" xfId="0" applyNumberFormat="1" applyFont="1" applyBorder="1" applyAlignment="1">
      <alignment horizontal="right" vertical="center" wrapText="1" inden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 fillId="2" borderId="18" xfId="0" applyFont="1" applyFill="1" applyBorder="1" applyAlignment="1">
      <alignment horizontal="left" vertical="center" wrapText="1"/>
    </xf>
    <xf numFmtId="165" fontId="1" fillId="2" borderId="18" xfId="0" applyNumberFormat="1" applyFont="1" applyFill="1" applyBorder="1" applyAlignment="1">
      <alignment horizontal="right" vertical="center" wrapText="1" indent="1"/>
    </xf>
    <xf numFmtId="165" fontId="1" fillId="2" borderId="19" xfId="0" applyNumberFormat="1" applyFont="1" applyFill="1" applyBorder="1" applyAlignment="1">
      <alignment horizontal="right" vertical="center" wrapText="1" indent="1"/>
    </xf>
    <xf numFmtId="0" fontId="5" fillId="0" borderId="23" xfId="0" applyFont="1" applyBorder="1" applyAlignment="1">
      <alignment horizontal="center" vertical="center" wrapText="1"/>
    </xf>
    <xf numFmtId="0" fontId="1" fillId="0" borderId="12" xfId="0" applyFont="1" applyBorder="1" applyAlignment="1">
      <alignment horizontal="left" vertical="center" wrapText="1"/>
    </xf>
    <xf numFmtId="165" fontId="1" fillId="0" borderId="12" xfId="0" applyNumberFormat="1" applyFont="1" applyBorder="1" applyAlignment="1">
      <alignment horizontal="right" vertical="center" wrapText="1" indent="1"/>
    </xf>
    <xf numFmtId="165" fontId="1" fillId="0" borderId="13" xfId="0" applyNumberFormat="1" applyFont="1" applyBorder="1" applyAlignment="1">
      <alignment horizontal="right" vertical="center" wrapText="1" indent="1"/>
    </xf>
    <xf numFmtId="0" fontId="5" fillId="2" borderId="24" xfId="0" applyFont="1" applyFill="1" applyBorder="1" applyAlignment="1">
      <alignment horizontal="center" vertical="center" wrapText="1"/>
    </xf>
    <xf numFmtId="0" fontId="3" fillId="0" borderId="6" xfId="0" applyFont="1" applyBorder="1" applyAlignment="1">
      <alignment horizontal="justify" vertical="center"/>
    </xf>
    <xf numFmtId="0" fontId="9" fillId="0" borderId="11" xfId="0" applyFont="1" applyBorder="1" applyAlignment="1">
      <alignment horizontal="center" vertical="center" wrapText="1"/>
    </xf>
    <xf numFmtId="165" fontId="3" fillId="0" borderId="12" xfId="0" applyNumberFormat="1" applyFont="1" applyBorder="1" applyAlignment="1">
      <alignment horizontal="right" vertical="center" indent="1"/>
    </xf>
    <xf numFmtId="165" fontId="3" fillId="0" borderId="13" xfId="0" applyNumberFormat="1" applyFont="1" applyBorder="1" applyAlignment="1">
      <alignment horizontal="right" vertical="center" indent="1"/>
    </xf>
    <xf numFmtId="0" fontId="5" fillId="2" borderId="16" xfId="0" applyFont="1" applyFill="1" applyBorder="1" applyAlignment="1">
      <alignment horizontal="center" vertical="center" wrapText="1"/>
    </xf>
    <xf numFmtId="0" fontId="5" fillId="0" borderId="11" xfId="0" applyFont="1" applyBorder="1" applyAlignment="1">
      <alignment horizontal="center" vertical="center" wrapText="1"/>
    </xf>
    <xf numFmtId="0" fontId="10" fillId="0" borderId="6" xfId="0" applyFont="1" applyBorder="1" applyAlignment="1">
      <alignment horizontal="justify" vertical="center" wrapText="1"/>
    </xf>
    <xf numFmtId="0" fontId="25" fillId="0" borderId="12" xfId="0" applyFont="1" applyBorder="1" applyAlignment="1">
      <alignment horizontal="left" vertical="center" wrapText="1"/>
    </xf>
    <xf numFmtId="165" fontId="25" fillId="0" borderId="12" xfId="0" applyNumberFormat="1" applyFont="1" applyBorder="1" applyAlignment="1">
      <alignment horizontal="right" vertical="center" wrapText="1" indent="1"/>
    </xf>
    <xf numFmtId="165" fontId="10" fillId="0" borderId="12" xfId="0" applyNumberFormat="1" applyFont="1" applyBorder="1" applyAlignment="1">
      <alignment horizontal="right" vertical="center" wrapText="1" indent="1"/>
    </xf>
    <xf numFmtId="165" fontId="10" fillId="0" borderId="13" xfId="0" applyNumberFormat="1" applyFont="1" applyBorder="1" applyAlignment="1">
      <alignment horizontal="right" vertical="center" wrapText="1" indent="1"/>
    </xf>
    <xf numFmtId="0" fontId="5" fillId="0" borderId="22" xfId="0" applyFont="1" applyBorder="1" applyAlignment="1">
      <alignment horizontal="center" vertical="center" wrapText="1"/>
    </xf>
    <xf numFmtId="0" fontId="1" fillId="0" borderId="18" xfId="0" applyFont="1" applyBorder="1" applyAlignment="1">
      <alignment horizontal="left" vertical="center" wrapText="1"/>
    </xf>
    <xf numFmtId="165" fontId="1" fillId="0" borderId="18" xfId="0" applyNumberFormat="1" applyFont="1" applyBorder="1" applyAlignment="1">
      <alignment horizontal="right" vertical="center" wrapText="1" indent="1"/>
    </xf>
    <xf numFmtId="165" fontId="1" fillId="0" borderId="19" xfId="0" applyNumberFormat="1" applyFont="1" applyBorder="1" applyAlignment="1">
      <alignment horizontal="right" vertical="center" wrapText="1" indent="1"/>
    </xf>
    <xf numFmtId="0" fontId="1" fillId="0" borderId="3" xfId="0" applyFont="1" applyBorder="1" applyAlignment="1">
      <alignment horizontal="left" vertical="center" wrapText="1"/>
    </xf>
    <xf numFmtId="165" fontId="1" fillId="0" borderId="3" xfId="0" applyNumberFormat="1" applyFont="1" applyBorder="1" applyAlignment="1">
      <alignment horizontal="right" vertical="center" wrapText="1" indent="1"/>
    </xf>
    <xf numFmtId="165" fontId="1" fillId="0" borderId="25" xfId="0" applyNumberFormat="1" applyFont="1" applyBorder="1" applyAlignment="1">
      <alignment horizontal="right" vertical="center" wrapText="1" indent="1"/>
    </xf>
    <xf numFmtId="0" fontId="0" fillId="0" borderId="11" xfId="0" applyBorder="1"/>
    <xf numFmtId="0" fontId="5" fillId="2" borderId="26" xfId="0" applyFont="1" applyFill="1" applyBorder="1" applyAlignment="1">
      <alignment horizontal="center" vertical="center" wrapText="1"/>
    </xf>
    <xf numFmtId="0" fontId="1" fillId="2" borderId="12" xfId="0" applyFont="1" applyFill="1" applyBorder="1" applyAlignment="1">
      <alignment horizontal="left" vertical="center" wrapText="1"/>
    </xf>
    <xf numFmtId="165" fontId="1" fillId="2" borderId="12" xfId="0" applyNumberFormat="1" applyFont="1" applyFill="1" applyBorder="1" applyAlignment="1">
      <alignment horizontal="right" vertical="center" wrapText="1" indent="1"/>
    </xf>
    <xf numFmtId="165" fontId="1" fillId="2" borderId="13" xfId="0" applyNumberFormat="1" applyFont="1" applyFill="1" applyBorder="1" applyAlignment="1">
      <alignment horizontal="right" vertical="center" wrapText="1" indent="1"/>
    </xf>
    <xf numFmtId="0" fontId="0" fillId="0" borderId="27" xfId="0" applyBorder="1"/>
    <xf numFmtId="0" fontId="0" fillId="0" borderId="24" xfId="0" applyBorder="1"/>
    <xf numFmtId="0" fontId="5" fillId="2" borderId="2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8" xfId="0" applyFont="1" applyBorder="1" applyAlignment="1">
      <alignment horizontal="center" vertical="center" wrapText="1"/>
    </xf>
    <xf numFmtId="0" fontId="1" fillId="2" borderId="6" xfId="0" applyFont="1" applyFill="1" applyBorder="1" applyAlignment="1">
      <alignment horizontal="justify" vertical="center" wrapText="1"/>
    </xf>
    <xf numFmtId="0" fontId="4" fillId="4" borderId="0" xfId="0" applyFont="1" applyFill="1" applyAlignment="1">
      <alignment horizontal="right" vertical="center" indent="1"/>
    </xf>
    <xf numFmtId="165" fontId="4" fillId="4" borderId="0" xfId="0" applyNumberFormat="1" applyFont="1" applyFill="1" applyAlignment="1">
      <alignment horizontal="right" vertical="center" indent="1"/>
    </xf>
    <xf numFmtId="0" fontId="39" fillId="9" borderId="0" xfId="0" applyFont="1" applyFill="1" applyAlignment="1">
      <alignment horizontal="right"/>
    </xf>
    <xf numFmtId="165" fontId="39" fillId="9" borderId="0" xfId="0" applyNumberFormat="1" applyFont="1" applyFill="1" applyAlignment="1">
      <alignment horizontal="right"/>
    </xf>
    <xf numFmtId="165" fontId="5" fillId="0" borderId="0" xfId="0" applyNumberFormat="1" applyFont="1" applyAlignment="1">
      <alignment horizontal="right" wrapText="1"/>
    </xf>
    <xf numFmtId="166" fontId="1" fillId="2" borderId="2" xfId="0" applyNumberFormat="1" applyFont="1" applyFill="1" applyBorder="1" applyAlignment="1">
      <alignment horizontal="right" vertical="center" wrapText="1" indent="1"/>
    </xf>
    <xf numFmtId="166" fontId="11" fillId="2" borderId="2" xfId="0" applyNumberFormat="1" applyFont="1" applyFill="1" applyBorder="1" applyAlignment="1">
      <alignment horizontal="right" vertical="center" wrapText="1" indent="1"/>
    </xf>
    <xf numFmtId="166" fontId="25" fillId="0" borderId="12" xfId="0" applyNumberFormat="1" applyFont="1" applyBorder="1" applyAlignment="1">
      <alignment horizontal="right" vertical="center" wrapText="1" indent="1"/>
    </xf>
    <xf numFmtId="166" fontId="11" fillId="0" borderId="2" xfId="0" applyNumberFormat="1" applyFont="1" applyBorder="1" applyAlignment="1">
      <alignment horizontal="right" vertical="center" wrapText="1" indent="1"/>
    </xf>
    <xf numFmtId="166" fontId="1" fillId="0" borderId="2" xfId="0" applyNumberFormat="1" applyFont="1" applyBorder="1" applyAlignment="1">
      <alignment horizontal="right" vertical="center" wrapText="1" indent="1"/>
    </xf>
    <xf numFmtId="165" fontId="25" fillId="2" borderId="0" xfId="0" applyNumberFormat="1" applyFont="1" applyFill="1" applyAlignment="1">
      <alignment horizontal="right" wrapText="1"/>
    </xf>
    <xf numFmtId="10" fontId="25" fillId="2" borderId="0" xfId="1" applyNumberFormat="1" applyFont="1" applyFill="1" applyBorder="1" applyAlignment="1">
      <alignment horizontal="right" wrapText="1"/>
    </xf>
    <xf numFmtId="166" fontId="3" fillId="0" borderId="15" xfId="0" applyNumberFormat="1" applyFont="1" applyBorder="1" applyAlignment="1">
      <alignment horizontal="right" vertical="center" indent="1"/>
    </xf>
    <xf numFmtId="164" fontId="4" fillId="2" borderId="2" xfId="0" applyNumberFormat="1" applyFont="1" applyFill="1" applyBorder="1"/>
    <xf numFmtId="165" fontId="0" fillId="2" borderId="0" xfId="0" applyNumberFormat="1" applyFill="1"/>
    <xf numFmtId="9" fontId="15" fillId="2" borderId="0" xfId="1" applyFont="1" applyFill="1"/>
    <xf numFmtId="165" fontId="0" fillId="12" borderId="8" xfId="0" applyNumberFormat="1" applyFill="1" applyBorder="1" applyAlignment="1">
      <alignment horizontal="right" vertical="center"/>
    </xf>
    <xf numFmtId="0" fontId="0" fillId="12" borderId="9" xfId="0" applyFill="1" applyBorder="1" applyAlignment="1">
      <alignment horizontal="right" vertical="center"/>
    </xf>
    <xf numFmtId="0" fontId="0" fillId="12" borderId="10" xfId="0" applyFill="1" applyBorder="1" applyAlignment="1">
      <alignment horizontal="right" vertical="center"/>
    </xf>
    <xf numFmtId="165" fontId="0" fillId="0" borderId="9" xfId="0" applyNumberFormat="1"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165" fontId="0" fillId="0" borderId="8" xfId="0" applyNumberFormat="1" applyBorder="1" applyAlignment="1">
      <alignment horizontal="right" vertical="center"/>
    </xf>
    <xf numFmtId="165" fontId="0" fillId="0" borderId="10" xfId="0" applyNumberFormat="1" applyBorder="1" applyAlignment="1">
      <alignment horizontal="right" vertical="center"/>
    </xf>
    <xf numFmtId="165" fontId="0" fillId="12" borderId="9" xfId="0" applyNumberFormat="1" applyFill="1" applyBorder="1" applyAlignment="1">
      <alignment horizontal="right" vertical="center"/>
    </xf>
    <xf numFmtId="165" fontId="0" fillId="12" borderId="10" xfId="0" applyNumberFormat="1" applyFill="1" applyBorder="1" applyAlignment="1">
      <alignment horizontal="right" vertical="center"/>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0" fontId="40" fillId="12" borderId="8" xfId="0" applyFont="1" applyFill="1" applyBorder="1" applyAlignment="1">
      <alignment horizontal="center" vertical="center" wrapText="1"/>
    </xf>
    <xf numFmtId="0" fontId="40" fillId="12" borderId="9" xfId="0" applyFont="1" applyFill="1" applyBorder="1" applyAlignment="1">
      <alignment horizontal="center" vertical="center" wrapText="1"/>
    </xf>
    <xf numFmtId="0" fontId="40" fillId="12" borderId="10" xfId="0" applyFont="1" applyFill="1" applyBorder="1" applyAlignment="1">
      <alignment horizontal="center" vertical="center" wrapText="1"/>
    </xf>
    <xf numFmtId="0" fontId="40" fillId="0" borderId="9" xfId="0" applyFont="1" applyBorder="1" applyAlignment="1">
      <alignment horizontal="center" vertical="center" wrapText="1"/>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85"/>
  <sheetViews>
    <sheetView tabSelected="1" topLeftCell="B1" zoomScaleNormal="100" workbookViewId="0">
      <pane ySplit="5" topLeftCell="A6" activePane="bottomLeft" state="frozen"/>
      <selection pane="bottomLeft" activeCell="B2" sqref="B2"/>
    </sheetView>
  </sheetViews>
  <sheetFormatPr defaultRowHeight="15" x14ac:dyDescent="0.25"/>
  <cols>
    <col min="1" max="1" width="0" hidden="1" customWidth="1"/>
    <col min="2" max="2" width="6.5703125" style="92" customWidth="1"/>
    <col min="3" max="3" width="55.85546875" style="1" customWidth="1"/>
    <col min="4" max="5" width="22.7109375" style="1" customWidth="1"/>
    <col min="6" max="6" width="24.28515625" style="1" customWidth="1"/>
    <col min="7" max="9" width="22.7109375" style="1" customWidth="1"/>
    <col min="10" max="10" width="33.5703125" style="1" customWidth="1"/>
    <col min="11" max="15" width="22.7109375" style="1" customWidth="1"/>
    <col min="16" max="16" width="37.140625" style="1" hidden="1" customWidth="1"/>
    <col min="17" max="17" width="26.85546875" style="1" hidden="1" customWidth="1"/>
    <col min="18" max="19" width="37.140625" style="1" hidden="1" customWidth="1"/>
    <col min="20" max="20" width="12.140625" hidden="1" customWidth="1"/>
    <col min="21" max="21" width="11.28515625" style="17" hidden="1" customWidth="1"/>
    <col min="22" max="22" width="2.42578125" hidden="1" customWidth="1"/>
    <col min="23" max="23" width="28.140625" hidden="1" customWidth="1"/>
    <col min="24" max="24" width="8.85546875" style="17" hidden="1" customWidth="1"/>
    <col min="25" max="25" width="2.140625" hidden="1" customWidth="1"/>
    <col min="26" max="26" width="21.85546875" hidden="1" customWidth="1"/>
    <col min="27" max="27" width="8.85546875" style="17" hidden="1" customWidth="1"/>
    <col min="29" max="29" width="9.140625" hidden="1" customWidth="1"/>
    <col min="30" max="30" width="58.140625" hidden="1" customWidth="1"/>
    <col min="31" max="35" width="22.7109375" hidden="1" customWidth="1"/>
    <col min="36" max="36" width="0" hidden="1" customWidth="1"/>
    <col min="37" max="37" width="12.140625" hidden="1" customWidth="1"/>
    <col min="38" max="38" width="12" hidden="1" customWidth="1"/>
    <col min="39" max="39" width="14.28515625" hidden="1" customWidth="1"/>
    <col min="40" max="40" width="12.28515625" hidden="1" customWidth="1"/>
    <col min="41" max="41" width="11.7109375" hidden="1" customWidth="1"/>
    <col min="42" max="53" width="0" hidden="1" customWidth="1"/>
  </cols>
  <sheetData>
    <row r="2" spans="1:41" s="61" customFormat="1" ht="21" x14ac:dyDescent="0.35">
      <c r="A2" s="74"/>
      <c r="B2" s="120" t="s">
        <v>0</v>
      </c>
      <c r="C2" s="73"/>
      <c r="D2" s="75"/>
      <c r="E2" s="76"/>
      <c r="G2" s="77"/>
      <c r="K2" s="78"/>
      <c r="L2" s="78"/>
      <c r="N2" s="79"/>
      <c r="S2" s="80"/>
      <c r="T2" s="80"/>
      <c r="U2" s="80"/>
      <c r="V2" s="80"/>
      <c r="W2" s="80"/>
      <c r="X2" s="81"/>
      <c r="Y2" s="81"/>
      <c r="Z2" s="82"/>
      <c r="AB2" s="83"/>
      <c r="AC2" s="73"/>
      <c r="AD2" s="74"/>
    </row>
    <row r="3" spans="1:41" s="60" customFormat="1" ht="15.75" x14ac:dyDescent="0.25">
      <c r="A3" s="63"/>
      <c r="B3" s="63"/>
      <c r="C3" s="62"/>
      <c r="D3" s="64"/>
      <c r="E3" s="65"/>
      <c r="G3" s="66"/>
      <c r="K3" s="67"/>
      <c r="L3" s="67"/>
      <c r="N3" s="68"/>
      <c r="S3" s="69"/>
      <c r="T3" s="69"/>
      <c r="U3" s="69"/>
      <c r="V3" s="69"/>
      <c r="W3" s="69"/>
      <c r="X3" s="70"/>
      <c r="Y3" s="70"/>
      <c r="Z3" s="71"/>
      <c r="AB3" s="72"/>
      <c r="AC3" s="62"/>
      <c r="AD3" s="63"/>
    </row>
    <row r="5" spans="1:41" s="118" customFormat="1" ht="39" thickBot="1" x14ac:dyDescent="0.25">
      <c r="B5" s="117"/>
      <c r="C5" s="117" t="s">
        <v>1</v>
      </c>
      <c r="D5" s="174" t="s">
        <v>2</v>
      </c>
      <c r="E5" s="174" t="s">
        <v>3</v>
      </c>
      <c r="F5" s="174" t="s">
        <v>4</v>
      </c>
      <c r="G5" s="137" t="s">
        <v>5</v>
      </c>
      <c r="H5" s="137" t="s">
        <v>6</v>
      </c>
      <c r="I5" s="137" t="s">
        <v>7</v>
      </c>
      <c r="J5" s="117" t="s">
        <v>8</v>
      </c>
      <c r="K5" s="137" t="s">
        <v>9</v>
      </c>
      <c r="L5" s="137" t="s">
        <v>10</v>
      </c>
      <c r="M5" s="137" t="s">
        <v>11</v>
      </c>
      <c r="N5" s="137" t="s">
        <v>12</v>
      </c>
      <c r="O5" s="137" t="s">
        <v>13</v>
      </c>
      <c r="P5" s="114" t="s">
        <v>14</v>
      </c>
      <c r="Q5" s="115" t="s">
        <v>15</v>
      </c>
      <c r="R5" s="115" t="s">
        <v>16</v>
      </c>
      <c r="S5" s="115" t="s">
        <v>17</v>
      </c>
      <c r="T5" s="116" t="s">
        <v>18</v>
      </c>
      <c r="U5" s="116" t="s">
        <v>19</v>
      </c>
      <c r="V5" s="119"/>
      <c r="W5" s="116" t="s">
        <v>20</v>
      </c>
      <c r="X5" s="116" t="s">
        <v>19</v>
      </c>
      <c r="Y5" s="116"/>
      <c r="Z5" s="116" t="s">
        <v>21</v>
      </c>
      <c r="AA5" s="116" t="s">
        <v>19</v>
      </c>
      <c r="AC5" s="117" t="s">
        <v>22</v>
      </c>
      <c r="AD5" s="117" t="s">
        <v>23</v>
      </c>
      <c r="AE5" s="137" t="s">
        <v>9</v>
      </c>
      <c r="AF5" s="114" t="s">
        <v>10</v>
      </c>
      <c r="AG5" s="114" t="s">
        <v>11</v>
      </c>
      <c r="AH5" s="114" t="s">
        <v>12</v>
      </c>
      <c r="AI5" s="114" t="s">
        <v>13</v>
      </c>
      <c r="AK5" s="137" t="s">
        <v>9</v>
      </c>
      <c r="AL5" s="114" t="s">
        <v>10</v>
      </c>
      <c r="AM5" s="114" t="s">
        <v>11</v>
      </c>
      <c r="AN5" s="114" t="s">
        <v>12</v>
      </c>
      <c r="AO5" s="114" t="s">
        <v>13</v>
      </c>
    </row>
    <row r="6" spans="1:41" ht="21.95" customHeight="1" x14ac:dyDescent="0.25">
      <c r="B6" s="175" t="s">
        <v>24</v>
      </c>
      <c r="C6" s="176" t="s">
        <v>25</v>
      </c>
      <c r="D6" s="177"/>
      <c r="E6" s="177"/>
      <c r="F6" s="177"/>
      <c r="G6" s="177"/>
      <c r="H6" s="177"/>
      <c r="I6" s="177"/>
      <c r="J6" s="177"/>
      <c r="K6" s="177"/>
      <c r="L6" s="177"/>
      <c r="M6" s="177"/>
      <c r="N6" s="177"/>
      <c r="O6" s="178"/>
      <c r="P6" s="164"/>
      <c r="Q6" s="153"/>
      <c r="R6" s="153"/>
      <c r="S6" s="153"/>
      <c r="T6" s="22">
        <f t="shared" ref="T6:T26" si="0">SUM(K6:O6)</f>
        <v>0</v>
      </c>
      <c r="U6" s="97">
        <f t="shared" ref="U6:U26" si="1">D6-T6</f>
        <v>0</v>
      </c>
      <c r="W6" s="22">
        <f>SUM(E6:F6)</f>
        <v>0</v>
      </c>
      <c r="X6" s="97">
        <f>D6-W6</f>
        <v>0</v>
      </c>
      <c r="Y6" s="23"/>
      <c r="Z6" s="22">
        <f>SUM(G6:I6)</f>
        <v>0</v>
      </c>
      <c r="AA6" s="97">
        <f>F6-Z6</f>
        <v>0</v>
      </c>
      <c r="AC6" s="273">
        <v>1</v>
      </c>
      <c r="AD6" s="273" t="s">
        <v>26</v>
      </c>
      <c r="AE6" s="269">
        <f>SUM(K6:K30)</f>
        <v>33333.333333333336</v>
      </c>
      <c r="AF6" s="269">
        <f t="shared" ref="AF6:AI6" si="2">SUM(L6:L30)</f>
        <v>1019827.0991666666</v>
      </c>
      <c r="AG6" s="269">
        <f t="shared" si="2"/>
        <v>953160.4325</v>
      </c>
      <c r="AH6" s="269">
        <f t="shared" si="2"/>
        <v>953160.4325</v>
      </c>
      <c r="AI6" s="269">
        <f t="shared" si="2"/>
        <v>953160.4325</v>
      </c>
    </row>
    <row r="7" spans="1:41" ht="21.95" customHeight="1" x14ac:dyDescent="0.25">
      <c r="B7" s="179" t="s">
        <v>27</v>
      </c>
      <c r="C7" s="94" t="s">
        <v>28</v>
      </c>
      <c r="D7" s="98"/>
      <c r="E7" s="98"/>
      <c r="F7" s="98"/>
      <c r="G7" s="98"/>
      <c r="H7" s="98"/>
      <c r="I7" s="98"/>
      <c r="J7" s="98"/>
      <c r="K7" s="98"/>
      <c r="L7" s="98"/>
      <c r="M7" s="98"/>
      <c r="N7" s="98"/>
      <c r="O7" s="180"/>
      <c r="P7" s="165"/>
      <c r="Q7" s="107"/>
      <c r="R7" s="107"/>
      <c r="S7" s="107"/>
      <c r="T7" s="22">
        <f t="shared" si="0"/>
        <v>0</v>
      </c>
      <c r="U7" s="97">
        <f t="shared" si="1"/>
        <v>0</v>
      </c>
      <c r="W7" s="22">
        <f t="shared" ref="W7:W72" si="3">SUM(E7:F7)</f>
        <v>0</v>
      </c>
      <c r="X7" s="97">
        <f t="shared" ref="X7:X72" si="4">D7-W7</f>
        <v>0</v>
      </c>
      <c r="Y7" s="23"/>
      <c r="Z7" s="22">
        <f t="shared" ref="Z7:Z70" si="5">SUM(G7:I7)</f>
        <v>0</v>
      </c>
      <c r="AA7" s="97">
        <f t="shared" ref="AA7:AA72" si="6">F7-Z7</f>
        <v>0</v>
      </c>
      <c r="AC7" s="278"/>
      <c r="AD7" s="278"/>
      <c r="AE7" s="266"/>
      <c r="AF7" s="266"/>
      <c r="AG7" s="266"/>
      <c r="AH7" s="266"/>
      <c r="AI7" s="266"/>
    </row>
    <row r="8" spans="1:41" ht="21.95" customHeight="1" x14ac:dyDescent="0.25">
      <c r="B8" s="181" t="s">
        <v>29</v>
      </c>
      <c r="C8" s="149" t="s">
        <v>30</v>
      </c>
      <c r="D8" s="150">
        <v>3912641.73</v>
      </c>
      <c r="E8" s="150">
        <v>3812641.73</v>
      </c>
      <c r="F8" s="150">
        <v>100000</v>
      </c>
      <c r="G8" s="150"/>
      <c r="H8" s="151">
        <v>100000</v>
      </c>
      <c r="I8" s="151"/>
      <c r="J8" s="151" t="s">
        <v>31</v>
      </c>
      <c r="K8" s="151">
        <v>33333.333333333336</v>
      </c>
      <c r="L8" s="150">
        <v>1019827.0991666666</v>
      </c>
      <c r="M8" s="150">
        <v>953160.4325</v>
      </c>
      <c r="N8" s="150">
        <v>953160.4325</v>
      </c>
      <c r="O8" s="259">
        <v>953160.4325</v>
      </c>
      <c r="P8" s="166" t="s">
        <v>32</v>
      </c>
      <c r="Q8" s="152"/>
      <c r="R8" s="152"/>
      <c r="S8" s="152"/>
      <c r="T8" s="22">
        <f t="shared" si="0"/>
        <v>3912641.73</v>
      </c>
      <c r="U8" s="97">
        <f t="shared" si="1"/>
        <v>0</v>
      </c>
      <c r="W8" s="22">
        <f>SUM(E8:F8)</f>
        <v>3912641.73</v>
      </c>
      <c r="X8" s="97">
        <f t="shared" si="4"/>
        <v>0</v>
      </c>
      <c r="Y8" s="23"/>
      <c r="Z8" s="22">
        <f t="shared" si="5"/>
        <v>100000</v>
      </c>
      <c r="AA8" s="97">
        <f t="shared" si="6"/>
        <v>0</v>
      </c>
      <c r="AC8" s="278"/>
      <c r="AD8" s="278"/>
      <c r="AE8" s="266"/>
      <c r="AF8" s="266"/>
      <c r="AG8" s="266"/>
      <c r="AH8" s="266"/>
      <c r="AI8" s="266"/>
    </row>
    <row r="9" spans="1:41" ht="21.95" customHeight="1" x14ac:dyDescent="0.25">
      <c r="B9" s="179" t="s">
        <v>33</v>
      </c>
      <c r="C9" s="94" t="s">
        <v>34</v>
      </c>
      <c r="D9" s="98"/>
      <c r="E9" s="98"/>
      <c r="F9" s="98"/>
      <c r="G9" s="98"/>
      <c r="H9" s="98"/>
      <c r="I9" s="98"/>
      <c r="J9" s="98"/>
      <c r="K9" s="98"/>
      <c r="L9" s="98"/>
      <c r="M9" s="98"/>
      <c r="N9" s="98"/>
      <c r="O9" s="180"/>
      <c r="P9" s="167"/>
      <c r="Q9" s="108"/>
      <c r="R9" s="108"/>
      <c r="S9" s="108"/>
      <c r="T9" s="22">
        <f t="shared" si="0"/>
        <v>0</v>
      </c>
      <c r="U9" s="97">
        <f t="shared" si="1"/>
        <v>0</v>
      </c>
      <c r="W9" s="22">
        <f t="shared" si="3"/>
        <v>0</v>
      </c>
      <c r="X9" s="97">
        <f t="shared" si="4"/>
        <v>0</v>
      </c>
      <c r="Y9" s="23"/>
      <c r="Z9" s="22">
        <f t="shared" si="5"/>
        <v>0</v>
      </c>
      <c r="AA9" s="97">
        <f t="shared" si="6"/>
        <v>0</v>
      </c>
      <c r="AC9" s="278"/>
      <c r="AD9" s="278"/>
      <c r="AE9" s="266"/>
      <c r="AF9" s="266"/>
      <c r="AG9" s="266"/>
      <c r="AH9" s="266"/>
      <c r="AI9" s="266"/>
    </row>
    <row r="10" spans="1:41" ht="21.95" customHeight="1" x14ac:dyDescent="0.25">
      <c r="B10" s="181" t="s">
        <v>35</v>
      </c>
      <c r="C10" s="146" t="s">
        <v>36</v>
      </c>
      <c r="D10" s="147"/>
      <c r="E10" s="147"/>
      <c r="F10" s="147"/>
      <c r="G10" s="147"/>
      <c r="H10" s="147"/>
      <c r="I10" s="147"/>
      <c r="J10" s="147"/>
      <c r="K10" s="147"/>
      <c r="L10" s="147"/>
      <c r="M10" s="147"/>
      <c r="N10" s="147"/>
      <c r="O10" s="182"/>
      <c r="P10" s="168"/>
      <c r="Q10" s="148"/>
      <c r="R10" s="148"/>
      <c r="S10" s="148"/>
      <c r="T10" s="22">
        <f t="shared" si="0"/>
        <v>0</v>
      </c>
      <c r="U10" s="97">
        <f t="shared" si="1"/>
        <v>0</v>
      </c>
      <c r="W10" s="22">
        <f t="shared" si="3"/>
        <v>0</v>
      </c>
      <c r="X10" s="97">
        <f t="shared" si="4"/>
        <v>0</v>
      </c>
      <c r="Y10" s="23"/>
      <c r="Z10" s="22">
        <f t="shared" si="5"/>
        <v>0</v>
      </c>
      <c r="AA10" s="97">
        <f t="shared" si="6"/>
        <v>0</v>
      </c>
      <c r="AC10" s="278"/>
      <c r="AD10" s="278"/>
      <c r="AE10" s="266"/>
      <c r="AF10" s="266"/>
      <c r="AG10" s="266"/>
      <c r="AH10" s="266"/>
      <c r="AI10" s="266"/>
    </row>
    <row r="11" spans="1:41" ht="21.95" customHeight="1" x14ac:dyDescent="0.25">
      <c r="B11" s="179" t="s">
        <v>37</v>
      </c>
      <c r="C11" s="94" t="s">
        <v>38</v>
      </c>
      <c r="D11" s="98"/>
      <c r="E11" s="98"/>
      <c r="F11" s="98"/>
      <c r="G11" s="98"/>
      <c r="H11" s="98"/>
      <c r="I11" s="98"/>
      <c r="J11" s="98"/>
      <c r="K11" s="98"/>
      <c r="L11" s="98"/>
      <c r="M11" s="98"/>
      <c r="N11" s="98"/>
      <c r="O11" s="180"/>
      <c r="P11" s="165"/>
      <c r="Q11" s="107"/>
      <c r="R11" s="107"/>
      <c r="S11" s="107"/>
      <c r="T11" s="22">
        <f t="shared" si="0"/>
        <v>0</v>
      </c>
      <c r="U11" s="97">
        <f t="shared" si="1"/>
        <v>0</v>
      </c>
      <c r="W11" s="22">
        <f t="shared" si="3"/>
        <v>0</v>
      </c>
      <c r="X11" s="97">
        <f t="shared" si="4"/>
        <v>0</v>
      </c>
      <c r="Y11" s="23"/>
      <c r="Z11" s="22">
        <f t="shared" si="5"/>
        <v>0</v>
      </c>
      <c r="AA11" s="97">
        <f t="shared" si="6"/>
        <v>0</v>
      </c>
      <c r="AC11" s="278"/>
      <c r="AD11" s="278"/>
      <c r="AE11" s="266"/>
      <c r="AF11" s="266"/>
      <c r="AG11" s="266"/>
      <c r="AH11" s="266"/>
      <c r="AI11" s="266"/>
    </row>
    <row r="12" spans="1:41" ht="21.95" customHeight="1" x14ac:dyDescent="0.25">
      <c r="B12" s="181" t="s">
        <v>39</v>
      </c>
      <c r="C12" s="146" t="s">
        <v>40</v>
      </c>
      <c r="D12" s="147"/>
      <c r="E12" s="147"/>
      <c r="F12" s="147"/>
      <c r="G12" s="147"/>
      <c r="H12" s="147"/>
      <c r="I12" s="147"/>
      <c r="J12" s="147"/>
      <c r="K12" s="147"/>
      <c r="L12" s="147"/>
      <c r="M12" s="147"/>
      <c r="N12" s="147"/>
      <c r="O12" s="182"/>
      <c r="P12" s="168"/>
      <c r="Q12" s="148"/>
      <c r="R12" s="148"/>
      <c r="S12" s="148"/>
      <c r="T12" s="22">
        <f t="shared" si="0"/>
        <v>0</v>
      </c>
      <c r="U12" s="97">
        <f t="shared" si="1"/>
        <v>0</v>
      </c>
      <c r="W12" s="22">
        <f t="shared" si="3"/>
        <v>0</v>
      </c>
      <c r="X12" s="97">
        <f t="shared" si="4"/>
        <v>0</v>
      </c>
      <c r="Y12" s="23"/>
      <c r="Z12" s="22">
        <f t="shared" si="5"/>
        <v>0</v>
      </c>
      <c r="AA12" s="97">
        <f t="shared" si="6"/>
        <v>0</v>
      </c>
      <c r="AC12" s="278"/>
      <c r="AD12" s="278"/>
      <c r="AE12" s="266"/>
      <c r="AF12" s="266"/>
      <c r="AG12" s="266"/>
      <c r="AH12" s="266"/>
      <c r="AI12" s="266"/>
    </row>
    <row r="13" spans="1:41" ht="21.95" customHeight="1" x14ac:dyDescent="0.25">
      <c r="B13" s="183" t="s">
        <v>41</v>
      </c>
      <c r="C13" s="95" t="s">
        <v>42</v>
      </c>
      <c r="D13" s="99"/>
      <c r="E13" s="99"/>
      <c r="F13" s="99"/>
      <c r="G13" s="99"/>
      <c r="H13" s="99"/>
      <c r="I13" s="99"/>
      <c r="J13" s="99"/>
      <c r="K13" s="99"/>
      <c r="L13" s="99"/>
      <c r="M13" s="99"/>
      <c r="N13" s="99"/>
      <c r="O13" s="184"/>
      <c r="P13" s="161"/>
      <c r="Q13" s="106"/>
      <c r="R13" s="106"/>
      <c r="S13" s="106"/>
      <c r="T13" s="22">
        <f t="shared" si="0"/>
        <v>0</v>
      </c>
      <c r="U13" s="97">
        <f t="shared" si="1"/>
        <v>0</v>
      </c>
      <c r="W13" s="22">
        <f t="shared" si="3"/>
        <v>0</v>
      </c>
      <c r="X13" s="97">
        <f t="shared" si="4"/>
        <v>0</v>
      </c>
      <c r="Y13" s="23"/>
      <c r="Z13" s="22">
        <f t="shared" si="5"/>
        <v>0</v>
      </c>
      <c r="AA13" s="97">
        <f t="shared" si="6"/>
        <v>0</v>
      </c>
      <c r="AC13" s="278"/>
      <c r="AD13" s="278"/>
      <c r="AE13" s="266"/>
      <c r="AF13" s="266"/>
      <c r="AG13" s="266"/>
      <c r="AH13" s="266"/>
      <c r="AI13" s="266"/>
    </row>
    <row r="14" spans="1:41" ht="21.95" customHeight="1" x14ac:dyDescent="0.25">
      <c r="B14" s="185" t="s">
        <v>43</v>
      </c>
      <c r="C14" s="141" t="s">
        <v>44</v>
      </c>
      <c r="D14" s="142"/>
      <c r="E14" s="142"/>
      <c r="F14" s="142"/>
      <c r="G14" s="142"/>
      <c r="H14" s="142"/>
      <c r="I14" s="142"/>
      <c r="J14" s="142"/>
      <c r="K14" s="142"/>
      <c r="L14" s="142"/>
      <c r="M14" s="142"/>
      <c r="N14" s="142"/>
      <c r="O14" s="186"/>
      <c r="P14" s="158"/>
      <c r="Q14" s="143"/>
      <c r="R14" s="143"/>
      <c r="S14" s="143"/>
      <c r="T14" s="22">
        <f t="shared" si="0"/>
        <v>0</v>
      </c>
      <c r="U14" s="97">
        <f t="shared" si="1"/>
        <v>0</v>
      </c>
      <c r="W14" s="22">
        <f t="shared" si="3"/>
        <v>0</v>
      </c>
      <c r="X14" s="97">
        <f t="shared" si="4"/>
        <v>0</v>
      </c>
      <c r="Y14" s="23"/>
      <c r="Z14" s="22">
        <f t="shared" si="5"/>
        <v>0</v>
      </c>
      <c r="AA14" s="97">
        <f t="shared" si="6"/>
        <v>0</v>
      </c>
      <c r="AC14" s="278"/>
      <c r="AD14" s="278"/>
      <c r="AE14" s="266"/>
      <c r="AF14" s="266"/>
      <c r="AG14" s="266"/>
      <c r="AH14" s="266"/>
      <c r="AI14" s="266"/>
    </row>
    <row r="15" spans="1:41" ht="21.95" customHeight="1" x14ac:dyDescent="0.25">
      <c r="B15" s="183" t="s">
        <v>45</v>
      </c>
      <c r="C15" s="95" t="s">
        <v>46</v>
      </c>
      <c r="D15" s="99"/>
      <c r="E15" s="99"/>
      <c r="F15" s="99"/>
      <c r="G15" s="99"/>
      <c r="H15" s="99"/>
      <c r="I15" s="99"/>
      <c r="J15" s="99"/>
      <c r="K15" s="99"/>
      <c r="L15" s="99"/>
      <c r="M15" s="99"/>
      <c r="N15" s="99"/>
      <c r="O15" s="184"/>
      <c r="P15" s="161"/>
      <c r="Q15" s="106"/>
      <c r="R15" s="106"/>
      <c r="S15" s="106"/>
      <c r="T15" s="22">
        <f t="shared" si="0"/>
        <v>0</v>
      </c>
      <c r="U15" s="97">
        <f t="shared" si="1"/>
        <v>0</v>
      </c>
      <c r="W15" s="22">
        <f t="shared" si="3"/>
        <v>0</v>
      </c>
      <c r="X15" s="97">
        <f t="shared" si="4"/>
        <v>0</v>
      </c>
      <c r="Y15" s="23"/>
      <c r="Z15" s="22">
        <f t="shared" si="5"/>
        <v>0</v>
      </c>
      <c r="AA15" s="97">
        <f t="shared" si="6"/>
        <v>0</v>
      </c>
      <c r="AC15" s="278"/>
      <c r="AD15" s="278"/>
      <c r="AE15" s="266"/>
      <c r="AF15" s="266"/>
      <c r="AG15" s="266"/>
      <c r="AH15" s="266"/>
      <c r="AI15" s="266"/>
    </row>
    <row r="16" spans="1:41" ht="21.95" customHeight="1" x14ac:dyDescent="0.25">
      <c r="B16" s="185" t="s">
        <v>47</v>
      </c>
      <c r="C16" s="141" t="s">
        <v>48</v>
      </c>
      <c r="D16" s="142"/>
      <c r="E16" s="142"/>
      <c r="F16" s="142"/>
      <c r="G16" s="142"/>
      <c r="H16" s="142"/>
      <c r="I16" s="142"/>
      <c r="J16" s="142"/>
      <c r="K16" s="142"/>
      <c r="L16" s="142"/>
      <c r="M16" s="142"/>
      <c r="N16" s="142"/>
      <c r="O16" s="186"/>
      <c r="P16" s="169"/>
      <c r="Q16" s="144"/>
      <c r="R16" s="144"/>
      <c r="S16" s="144"/>
      <c r="T16" s="22">
        <f t="shared" si="0"/>
        <v>0</v>
      </c>
      <c r="U16" s="97">
        <f t="shared" si="1"/>
        <v>0</v>
      </c>
      <c r="W16" s="22">
        <f t="shared" si="3"/>
        <v>0</v>
      </c>
      <c r="X16" s="97">
        <f t="shared" si="4"/>
        <v>0</v>
      </c>
      <c r="Y16" s="23"/>
      <c r="Z16" s="22">
        <f t="shared" si="5"/>
        <v>0</v>
      </c>
      <c r="AA16" s="97">
        <f t="shared" si="6"/>
        <v>0</v>
      </c>
      <c r="AC16" s="278"/>
      <c r="AD16" s="278"/>
      <c r="AE16" s="266"/>
      <c r="AF16" s="266"/>
      <c r="AG16" s="266"/>
      <c r="AH16" s="266"/>
      <c r="AI16" s="266"/>
    </row>
    <row r="17" spans="2:41" ht="21.95" customHeight="1" x14ac:dyDescent="0.25">
      <c r="B17" s="183" t="s">
        <v>49</v>
      </c>
      <c r="C17" s="95" t="s">
        <v>50</v>
      </c>
      <c r="D17" s="99"/>
      <c r="E17" s="99"/>
      <c r="F17" s="99"/>
      <c r="G17" s="99"/>
      <c r="H17" s="99"/>
      <c r="I17" s="99"/>
      <c r="J17" s="99"/>
      <c r="K17" s="99"/>
      <c r="L17" s="99"/>
      <c r="M17" s="99"/>
      <c r="N17" s="99"/>
      <c r="O17" s="184"/>
      <c r="P17" s="161"/>
      <c r="Q17" s="106"/>
      <c r="R17" s="106"/>
      <c r="S17" s="106"/>
      <c r="T17" s="22">
        <f t="shared" si="0"/>
        <v>0</v>
      </c>
      <c r="U17" s="97">
        <f t="shared" si="1"/>
        <v>0</v>
      </c>
      <c r="W17" s="22">
        <f t="shared" si="3"/>
        <v>0</v>
      </c>
      <c r="X17" s="97">
        <f t="shared" si="4"/>
        <v>0</v>
      </c>
      <c r="Y17" s="23"/>
      <c r="Z17" s="22">
        <f t="shared" si="5"/>
        <v>0</v>
      </c>
      <c r="AA17" s="97">
        <f t="shared" si="6"/>
        <v>0</v>
      </c>
      <c r="AC17" s="278"/>
      <c r="AD17" s="278"/>
      <c r="AE17" s="266"/>
      <c r="AF17" s="266"/>
      <c r="AG17" s="266"/>
      <c r="AH17" s="266"/>
      <c r="AI17" s="266"/>
    </row>
    <row r="18" spans="2:41" ht="21.95" customHeight="1" x14ac:dyDescent="0.25">
      <c r="B18" s="185" t="s">
        <v>51</v>
      </c>
      <c r="C18" s="141" t="s">
        <v>52</v>
      </c>
      <c r="D18" s="142"/>
      <c r="E18" s="142"/>
      <c r="F18" s="142"/>
      <c r="G18" s="142"/>
      <c r="H18" s="142"/>
      <c r="I18" s="142"/>
      <c r="J18" s="142"/>
      <c r="K18" s="142"/>
      <c r="L18" s="142"/>
      <c r="M18" s="142"/>
      <c r="N18" s="142"/>
      <c r="O18" s="186"/>
      <c r="P18" s="158"/>
      <c r="Q18" s="143"/>
      <c r="R18" s="143"/>
      <c r="S18" s="143"/>
      <c r="T18" s="22">
        <f t="shared" si="0"/>
        <v>0</v>
      </c>
      <c r="U18" s="97">
        <f t="shared" si="1"/>
        <v>0</v>
      </c>
      <c r="W18" s="22">
        <f t="shared" si="3"/>
        <v>0</v>
      </c>
      <c r="X18" s="97">
        <f t="shared" si="4"/>
        <v>0</v>
      </c>
      <c r="Y18" s="23"/>
      <c r="Z18" s="22">
        <f t="shared" si="5"/>
        <v>0</v>
      </c>
      <c r="AA18" s="97">
        <f t="shared" si="6"/>
        <v>0</v>
      </c>
      <c r="AC18" s="278"/>
      <c r="AD18" s="278"/>
      <c r="AE18" s="266"/>
      <c r="AF18" s="266"/>
      <c r="AG18" s="266"/>
      <c r="AH18" s="266"/>
      <c r="AI18" s="266"/>
      <c r="AK18" s="21">
        <f>AE6</f>
        <v>33333.333333333336</v>
      </c>
      <c r="AL18" s="21">
        <f t="shared" ref="AL18:AO18" si="7">AF6</f>
        <v>1019827.0991666666</v>
      </c>
      <c r="AM18" s="21">
        <f t="shared" si="7"/>
        <v>953160.4325</v>
      </c>
      <c r="AN18" s="21">
        <f t="shared" si="7"/>
        <v>953160.4325</v>
      </c>
      <c r="AO18" s="21">
        <f t="shared" si="7"/>
        <v>953160.4325</v>
      </c>
    </row>
    <row r="19" spans="2:41" ht="21.95" customHeight="1" x14ac:dyDescent="0.25">
      <c r="B19" s="183" t="s">
        <v>53</v>
      </c>
      <c r="C19" s="95" t="s">
        <v>54</v>
      </c>
      <c r="D19" s="99"/>
      <c r="E19" s="99"/>
      <c r="F19" s="99"/>
      <c r="G19" s="99"/>
      <c r="H19" s="99"/>
      <c r="I19" s="99"/>
      <c r="J19" s="99"/>
      <c r="K19" s="99"/>
      <c r="L19" s="99"/>
      <c r="M19" s="99"/>
      <c r="N19" s="99"/>
      <c r="O19" s="184"/>
      <c r="P19" s="161"/>
      <c r="Q19" s="106"/>
      <c r="R19" s="106"/>
      <c r="S19" s="106"/>
      <c r="T19" s="22">
        <f t="shared" si="0"/>
        <v>0</v>
      </c>
      <c r="U19" s="97">
        <f t="shared" si="1"/>
        <v>0</v>
      </c>
      <c r="W19" s="22">
        <f t="shared" si="3"/>
        <v>0</v>
      </c>
      <c r="X19" s="97">
        <f t="shared" si="4"/>
        <v>0</v>
      </c>
      <c r="Y19" s="23"/>
      <c r="Z19" s="22">
        <f t="shared" si="5"/>
        <v>0</v>
      </c>
      <c r="AA19" s="97">
        <f t="shared" si="6"/>
        <v>0</v>
      </c>
      <c r="AC19" s="278"/>
      <c r="AD19" s="278"/>
      <c r="AE19" s="266"/>
      <c r="AF19" s="266"/>
      <c r="AG19" s="266"/>
      <c r="AH19" s="266"/>
      <c r="AI19" s="266"/>
    </row>
    <row r="20" spans="2:41" ht="21.95" customHeight="1" x14ac:dyDescent="0.25">
      <c r="B20" s="185" t="s">
        <v>55</v>
      </c>
      <c r="C20" s="141" t="s">
        <v>56</v>
      </c>
      <c r="D20" s="142"/>
      <c r="E20" s="142"/>
      <c r="F20" s="142"/>
      <c r="G20" s="142"/>
      <c r="H20" s="142"/>
      <c r="I20" s="142"/>
      <c r="J20" s="142"/>
      <c r="K20" s="142"/>
      <c r="L20" s="142"/>
      <c r="M20" s="142"/>
      <c r="N20" s="142"/>
      <c r="O20" s="186"/>
      <c r="P20" s="158"/>
      <c r="Q20" s="143"/>
      <c r="R20" s="143"/>
      <c r="S20" s="143"/>
      <c r="T20" s="22">
        <f t="shared" si="0"/>
        <v>0</v>
      </c>
      <c r="U20" s="97">
        <f t="shared" si="1"/>
        <v>0</v>
      </c>
      <c r="W20" s="22">
        <f t="shared" si="3"/>
        <v>0</v>
      </c>
      <c r="X20" s="97">
        <f t="shared" si="4"/>
        <v>0</v>
      </c>
      <c r="Y20" s="23"/>
      <c r="Z20" s="22">
        <f t="shared" si="5"/>
        <v>0</v>
      </c>
      <c r="AA20" s="97">
        <f t="shared" si="6"/>
        <v>0</v>
      </c>
      <c r="AC20" s="278"/>
      <c r="AD20" s="278"/>
      <c r="AE20" s="266"/>
      <c r="AF20" s="266"/>
      <c r="AG20" s="266"/>
      <c r="AH20" s="266"/>
      <c r="AI20" s="266"/>
    </row>
    <row r="21" spans="2:41" ht="21.95" customHeight="1" x14ac:dyDescent="0.25">
      <c r="B21" s="183" t="s">
        <v>57</v>
      </c>
      <c r="C21" s="95" t="s">
        <v>58</v>
      </c>
      <c r="D21" s="99"/>
      <c r="E21" s="99"/>
      <c r="F21" s="99"/>
      <c r="G21" s="99"/>
      <c r="H21" s="99"/>
      <c r="I21" s="99"/>
      <c r="J21" s="99"/>
      <c r="K21" s="99"/>
      <c r="L21" s="99"/>
      <c r="M21" s="99"/>
      <c r="N21" s="99"/>
      <c r="O21" s="184"/>
      <c r="P21" s="161"/>
      <c r="Q21" s="106"/>
      <c r="R21" s="106"/>
      <c r="S21" s="106"/>
      <c r="T21" s="22">
        <f t="shared" si="0"/>
        <v>0</v>
      </c>
      <c r="U21" s="97">
        <f t="shared" si="1"/>
        <v>0</v>
      </c>
      <c r="W21" s="22">
        <f t="shared" si="3"/>
        <v>0</v>
      </c>
      <c r="X21" s="97">
        <f t="shared" si="4"/>
        <v>0</v>
      </c>
      <c r="Y21" s="23"/>
      <c r="Z21" s="22">
        <f t="shared" si="5"/>
        <v>0</v>
      </c>
      <c r="AA21" s="97">
        <f t="shared" si="6"/>
        <v>0</v>
      </c>
      <c r="AC21" s="278"/>
      <c r="AD21" s="278"/>
      <c r="AE21" s="266"/>
      <c r="AF21" s="266"/>
      <c r="AG21" s="266"/>
      <c r="AH21" s="266"/>
      <c r="AI21" s="266"/>
    </row>
    <row r="22" spans="2:41" ht="21.95" customHeight="1" x14ac:dyDescent="0.25">
      <c r="B22" s="185" t="s">
        <v>59</v>
      </c>
      <c r="C22" s="141" t="s">
        <v>60</v>
      </c>
      <c r="D22" s="142"/>
      <c r="E22" s="142"/>
      <c r="F22" s="142"/>
      <c r="G22" s="142"/>
      <c r="H22" s="142"/>
      <c r="I22" s="142"/>
      <c r="J22" s="142"/>
      <c r="K22" s="142"/>
      <c r="L22" s="142"/>
      <c r="M22" s="142"/>
      <c r="N22" s="142"/>
      <c r="O22" s="186"/>
      <c r="P22" s="158"/>
      <c r="Q22" s="143"/>
      <c r="R22" s="143"/>
      <c r="S22" s="143"/>
      <c r="T22" s="22">
        <f t="shared" si="0"/>
        <v>0</v>
      </c>
      <c r="U22" s="97">
        <f t="shared" si="1"/>
        <v>0</v>
      </c>
      <c r="W22" s="22">
        <f t="shared" si="3"/>
        <v>0</v>
      </c>
      <c r="X22" s="97">
        <f t="shared" si="4"/>
        <v>0</v>
      </c>
      <c r="Y22" s="23"/>
      <c r="Z22" s="22">
        <f t="shared" si="5"/>
        <v>0</v>
      </c>
      <c r="AA22" s="97">
        <f t="shared" si="6"/>
        <v>0</v>
      </c>
      <c r="AC22" s="278"/>
      <c r="AD22" s="278"/>
      <c r="AE22" s="266"/>
      <c r="AF22" s="266"/>
      <c r="AG22" s="266"/>
      <c r="AH22" s="266"/>
      <c r="AI22" s="266"/>
    </row>
    <row r="23" spans="2:41" ht="21.95" customHeight="1" x14ac:dyDescent="0.25">
      <c r="B23" s="183" t="s">
        <v>61</v>
      </c>
      <c r="C23" s="95" t="s">
        <v>62</v>
      </c>
      <c r="D23" s="99"/>
      <c r="E23" s="99"/>
      <c r="F23" s="99"/>
      <c r="G23" s="99"/>
      <c r="H23" s="99"/>
      <c r="I23" s="99"/>
      <c r="J23" s="99"/>
      <c r="K23" s="99"/>
      <c r="L23" s="99"/>
      <c r="M23" s="99"/>
      <c r="N23" s="99"/>
      <c r="O23" s="184"/>
      <c r="P23" s="161"/>
      <c r="Q23" s="106"/>
      <c r="R23" s="106"/>
      <c r="S23" s="106"/>
      <c r="T23" s="22">
        <f t="shared" si="0"/>
        <v>0</v>
      </c>
      <c r="U23" s="97">
        <f t="shared" si="1"/>
        <v>0</v>
      </c>
      <c r="W23" s="22">
        <f t="shared" si="3"/>
        <v>0</v>
      </c>
      <c r="X23" s="97">
        <f t="shared" si="4"/>
        <v>0</v>
      </c>
      <c r="Y23" s="23"/>
      <c r="Z23" s="22">
        <f t="shared" si="5"/>
        <v>0</v>
      </c>
      <c r="AA23" s="97">
        <f t="shared" si="6"/>
        <v>0</v>
      </c>
      <c r="AC23" s="278"/>
      <c r="AD23" s="278"/>
      <c r="AE23" s="266"/>
      <c r="AF23" s="266"/>
      <c r="AG23" s="266"/>
      <c r="AH23" s="266"/>
      <c r="AI23" s="266"/>
    </row>
    <row r="24" spans="2:41" ht="21.95" customHeight="1" x14ac:dyDescent="0.25">
      <c r="B24" s="185" t="s">
        <v>63</v>
      </c>
      <c r="C24" s="141" t="s">
        <v>64</v>
      </c>
      <c r="D24" s="142"/>
      <c r="E24" s="142"/>
      <c r="F24" s="142"/>
      <c r="G24" s="142"/>
      <c r="H24" s="142"/>
      <c r="I24" s="142"/>
      <c r="J24" s="142"/>
      <c r="K24" s="142"/>
      <c r="L24" s="142"/>
      <c r="M24" s="142"/>
      <c r="N24" s="142"/>
      <c r="O24" s="186"/>
      <c r="P24" s="169"/>
      <c r="Q24" s="144"/>
      <c r="R24" s="144"/>
      <c r="S24" s="144"/>
      <c r="T24" s="22">
        <f t="shared" si="0"/>
        <v>0</v>
      </c>
      <c r="U24" s="97">
        <f t="shared" si="1"/>
        <v>0</v>
      </c>
      <c r="W24" s="22">
        <f t="shared" si="3"/>
        <v>0</v>
      </c>
      <c r="X24" s="97">
        <f t="shared" si="4"/>
        <v>0</v>
      </c>
      <c r="Y24" s="23"/>
      <c r="Z24" s="22">
        <f t="shared" si="5"/>
        <v>0</v>
      </c>
      <c r="AA24" s="97">
        <f t="shared" si="6"/>
        <v>0</v>
      </c>
      <c r="AC24" s="278"/>
      <c r="AD24" s="278"/>
      <c r="AE24" s="266"/>
      <c r="AF24" s="266"/>
      <c r="AG24" s="266"/>
      <c r="AH24" s="266"/>
      <c r="AI24" s="266"/>
    </row>
    <row r="25" spans="2:41" ht="21.95" customHeight="1" x14ac:dyDescent="0.25">
      <c r="B25" s="187" t="s">
        <v>65</v>
      </c>
      <c r="C25" s="96" t="s">
        <v>66</v>
      </c>
      <c r="D25" s="100"/>
      <c r="E25" s="100"/>
      <c r="F25" s="100"/>
      <c r="G25" s="100"/>
      <c r="H25" s="100"/>
      <c r="I25" s="100"/>
      <c r="J25" s="100"/>
      <c r="K25" s="100"/>
      <c r="L25" s="100"/>
      <c r="M25" s="100"/>
      <c r="N25" s="100"/>
      <c r="O25" s="188"/>
      <c r="P25" s="170"/>
      <c r="Q25" s="110"/>
      <c r="R25" s="110"/>
      <c r="S25" s="110"/>
      <c r="T25" s="22">
        <f t="shared" si="0"/>
        <v>0</v>
      </c>
      <c r="U25" s="97">
        <f t="shared" si="1"/>
        <v>0</v>
      </c>
      <c r="W25" s="22">
        <f t="shared" si="3"/>
        <v>0</v>
      </c>
      <c r="X25" s="97">
        <f t="shared" si="4"/>
        <v>0</v>
      </c>
      <c r="Y25" s="23"/>
      <c r="Z25" s="22">
        <f t="shared" si="5"/>
        <v>0</v>
      </c>
      <c r="AA25" s="97">
        <f t="shared" si="6"/>
        <v>0</v>
      </c>
      <c r="AC25" s="278"/>
      <c r="AD25" s="278"/>
      <c r="AE25" s="266"/>
      <c r="AF25" s="266"/>
      <c r="AG25" s="266"/>
      <c r="AH25" s="266"/>
      <c r="AI25" s="266"/>
    </row>
    <row r="26" spans="2:41" ht="21.95" customHeight="1" x14ac:dyDescent="0.25">
      <c r="B26" s="185" t="s">
        <v>67</v>
      </c>
      <c r="C26" s="141" t="s">
        <v>68</v>
      </c>
      <c r="D26" s="142"/>
      <c r="E26" s="142"/>
      <c r="F26" s="142"/>
      <c r="G26" s="142"/>
      <c r="H26" s="142"/>
      <c r="I26" s="142"/>
      <c r="J26" s="142"/>
      <c r="K26" s="142"/>
      <c r="L26" s="142"/>
      <c r="M26" s="142"/>
      <c r="N26" s="142"/>
      <c r="O26" s="186"/>
      <c r="P26" s="158"/>
      <c r="Q26" s="143"/>
      <c r="R26" s="143"/>
      <c r="S26" s="143"/>
      <c r="T26" s="22">
        <f t="shared" si="0"/>
        <v>0</v>
      </c>
      <c r="U26" s="97">
        <f t="shared" si="1"/>
        <v>0</v>
      </c>
      <c r="W26" s="22">
        <f t="shared" si="3"/>
        <v>0</v>
      </c>
      <c r="X26" s="97">
        <f t="shared" si="4"/>
        <v>0</v>
      </c>
      <c r="Y26" s="23"/>
      <c r="Z26" s="22">
        <f t="shared" si="5"/>
        <v>0</v>
      </c>
      <c r="AA26" s="97">
        <f t="shared" si="6"/>
        <v>0</v>
      </c>
      <c r="AC26" s="278"/>
      <c r="AD26" s="278"/>
      <c r="AE26" s="266"/>
      <c r="AF26" s="266"/>
      <c r="AG26" s="266"/>
      <c r="AH26" s="266"/>
      <c r="AI26" s="266"/>
    </row>
    <row r="27" spans="2:41" ht="30" customHeight="1" x14ac:dyDescent="0.25">
      <c r="B27" s="183" t="s">
        <v>69</v>
      </c>
      <c r="C27" s="95" t="s">
        <v>70</v>
      </c>
      <c r="D27" s="99"/>
      <c r="E27" s="99"/>
      <c r="F27" s="99"/>
      <c r="G27" s="99"/>
      <c r="H27" s="99"/>
      <c r="I27" s="99"/>
      <c r="J27" s="99"/>
      <c r="K27" s="99"/>
      <c r="L27" s="99"/>
      <c r="M27" s="99"/>
      <c r="N27" s="99"/>
      <c r="O27" s="184"/>
      <c r="P27" s="171"/>
      <c r="Q27" s="109"/>
      <c r="R27" s="109"/>
      <c r="S27" s="109"/>
      <c r="T27" s="22">
        <f>SUM(K27:O27)</f>
        <v>0</v>
      </c>
      <c r="U27" s="97">
        <f>D27-T27</f>
        <v>0</v>
      </c>
      <c r="W27" s="22">
        <f t="shared" si="3"/>
        <v>0</v>
      </c>
      <c r="X27" s="97">
        <f t="shared" si="4"/>
        <v>0</v>
      </c>
      <c r="Y27" s="23"/>
      <c r="Z27" s="22">
        <f t="shared" si="5"/>
        <v>0</v>
      </c>
      <c r="AA27" s="97">
        <f t="shared" si="6"/>
        <v>0</v>
      </c>
      <c r="AC27" s="278"/>
      <c r="AD27" s="278"/>
      <c r="AE27" s="266"/>
      <c r="AF27" s="266"/>
      <c r="AG27" s="266"/>
      <c r="AH27" s="266"/>
      <c r="AI27" s="266"/>
    </row>
    <row r="28" spans="2:41" ht="21.95" customHeight="1" x14ac:dyDescent="0.25">
      <c r="B28" s="189" t="s">
        <v>71</v>
      </c>
      <c r="C28" s="141" t="s">
        <v>72</v>
      </c>
      <c r="D28" s="142"/>
      <c r="E28" s="142"/>
      <c r="F28" s="142"/>
      <c r="G28" s="142"/>
      <c r="H28" s="142"/>
      <c r="I28" s="142"/>
      <c r="J28" s="142"/>
      <c r="K28" s="142"/>
      <c r="L28" s="142"/>
      <c r="M28" s="142"/>
      <c r="N28" s="142"/>
      <c r="O28" s="186"/>
      <c r="P28" s="169"/>
      <c r="Q28" s="144"/>
      <c r="R28" s="144"/>
      <c r="S28" s="144"/>
      <c r="T28" s="22">
        <f t="shared" ref="T28:T78" si="8">SUM(K28:O28)</f>
        <v>0</v>
      </c>
      <c r="U28" s="97">
        <f t="shared" ref="U28:U78" si="9">D28-T28</f>
        <v>0</v>
      </c>
      <c r="W28" s="22">
        <f t="shared" si="3"/>
        <v>0</v>
      </c>
      <c r="X28" s="97">
        <f t="shared" si="4"/>
        <v>0</v>
      </c>
      <c r="Y28" s="23"/>
      <c r="Z28" s="22">
        <f t="shared" si="5"/>
        <v>0</v>
      </c>
      <c r="AA28" s="97">
        <f t="shared" si="6"/>
        <v>0</v>
      </c>
      <c r="AC28" s="278"/>
      <c r="AD28" s="278"/>
      <c r="AE28" s="266"/>
      <c r="AF28" s="266"/>
      <c r="AG28" s="266"/>
      <c r="AH28" s="266"/>
      <c r="AI28" s="266"/>
    </row>
    <row r="29" spans="2:41" ht="21.95" customHeight="1" x14ac:dyDescent="0.25">
      <c r="B29" s="190" t="s">
        <v>73</v>
      </c>
      <c r="C29" s="96" t="s">
        <v>74</v>
      </c>
      <c r="D29" s="101"/>
      <c r="E29" s="101"/>
      <c r="F29" s="101"/>
      <c r="G29" s="101"/>
      <c r="H29" s="101"/>
      <c r="I29" s="101"/>
      <c r="J29" s="101"/>
      <c r="K29" s="101"/>
      <c r="L29" s="101"/>
      <c r="M29" s="101"/>
      <c r="N29" s="101"/>
      <c r="O29" s="191"/>
      <c r="P29" s="172"/>
      <c r="Q29" s="111">
        <f>SUM(D6:D29)</f>
        <v>3912641.73</v>
      </c>
      <c r="R29" s="111">
        <f>SUM(E6:E29)</f>
        <v>3812641.73</v>
      </c>
      <c r="S29" s="111">
        <f>SUM(F6:F29)</f>
        <v>100000</v>
      </c>
      <c r="T29" s="22">
        <f t="shared" si="8"/>
        <v>0</v>
      </c>
      <c r="U29" s="97">
        <f t="shared" si="9"/>
        <v>0</v>
      </c>
      <c r="W29" s="22">
        <f t="shared" si="3"/>
        <v>0</v>
      </c>
      <c r="X29" s="97">
        <f t="shared" si="4"/>
        <v>0</v>
      </c>
      <c r="Y29" s="23"/>
      <c r="Z29" s="22">
        <f t="shared" si="5"/>
        <v>0</v>
      </c>
      <c r="AA29" s="97">
        <f t="shared" si="6"/>
        <v>0</v>
      </c>
      <c r="AC29" s="278"/>
      <c r="AD29" s="278"/>
      <c r="AE29" s="266"/>
      <c r="AF29" s="266"/>
      <c r="AG29" s="266"/>
      <c r="AH29" s="266"/>
      <c r="AI29" s="266"/>
    </row>
    <row r="30" spans="2:41" ht="21.95" customHeight="1" thickBot="1" x14ac:dyDescent="0.3">
      <c r="B30" s="192"/>
      <c r="C30" s="193" t="s">
        <v>75</v>
      </c>
      <c r="D30" s="194"/>
      <c r="E30" s="194"/>
      <c r="F30" s="194"/>
      <c r="G30" s="194"/>
      <c r="H30" s="194"/>
      <c r="I30" s="194"/>
      <c r="J30" s="194"/>
      <c r="K30" s="194"/>
      <c r="L30" s="194"/>
      <c r="M30" s="194"/>
      <c r="N30" s="194"/>
      <c r="O30" s="195"/>
      <c r="P30" s="173"/>
      <c r="Q30" s="145"/>
      <c r="R30" s="145"/>
      <c r="S30" s="145"/>
      <c r="T30" s="22"/>
      <c r="U30" s="97"/>
      <c r="W30" s="22"/>
      <c r="X30" s="97"/>
      <c r="Y30" s="23"/>
      <c r="Z30" s="22">
        <f t="shared" si="5"/>
        <v>0</v>
      </c>
      <c r="AA30" s="97"/>
      <c r="AC30" s="274"/>
      <c r="AD30" s="274"/>
      <c r="AE30" s="270"/>
      <c r="AF30" s="270"/>
      <c r="AG30" s="270"/>
      <c r="AH30" s="270"/>
      <c r="AI30" s="270"/>
    </row>
    <row r="31" spans="2:41" ht="30" customHeight="1" x14ac:dyDescent="0.25">
      <c r="B31" s="201" t="s">
        <v>76</v>
      </c>
      <c r="C31" s="202" t="s">
        <v>77</v>
      </c>
      <c r="D31" s="203"/>
      <c r="E31" s="203"/>
      <c r="F31" s="203"/>
      <c r="G31" s="203"/>
      <c r="H31" s="203"/>
      <c r="I31" s="203"/>
      <c r="J31" s="203"/>
      <c r="K31" s="203"/>
      <c r="L31" s="203"/>
      <c r="M31" s="203"/>
      <c r="N31" s="203"/>
      <c r="O31" s="204"/>
      <c r="P31" s="196"/>
      <c r="Q31" s="104"/>
      <c r="R31" s="104"/>
      <c r="S31" s="104"/>
      <c r="T31" s="22">
        <f t="shared" si="8"/>
        <v>0</v>
      </c>
      <c r="U31" s="97">
        <f t="shared" si="9"/>
        <v>0</v>
      </c>
      <c r="W31" s="22">
        <f t="shared" si="3"/>
        <v>0</v>
      </c>
      <c r="X31" s="97">
        <f t="shared" si="4"/>
        <v>0</v>
      </c>
      <c r="Y31" s="23"/>
      <c r="Z31" s="22">
        <f t="shared" si="5"/>
        <v>0</v>
      </c>
      <c r="AA31" s="97">
        <f t="shared" si="6"/>
        <v>0</v>
      </c>
      <c r="AC31" s="275">
        <v>2</v>
      </c>
      <c r="AD31" s="275" t="s">
        <v>78</v>
      </c>
      <c r="AE31" s="263">
        <f>SUM(K31:K41)</f>
        <v>66957.959999999992</v>
      </c>
      <c r="AF31" s="263">
        <f>SUM(L31:L41)</f>
        <v>1800000</v>
      </c>
      <c r="AG31" s="263">
        <f>SUM(M31:M41)</f>
        <v>1066666.67</v>
      </c>
      <c r="AH31" s="263">
        <f>SUM(N31:N41)</f>
        <v>1066666.67</v>
      </c>
      <c r="AI31" s="263">
        <f>SUM(O31:O41)</f>
        <v>1066666.67</v>
      </c>
    </row>
    <row r="32" spans="2:41" ht="30" customHeight="1" x14ac:dyDescent="0.25">
      <c r="B32" s="185" t="s">
        <v>79</v>
      </c>
      <c r="C32" s="141" t="s">
        <v>80</v>
      </c>
      <c r="D32" s="142"/>
      <c r="E32" s="142"/>
      <c r="F32" s="142"/>
      <c r="G32" s="142"/>
      <c r="H32" s="142"/>
      <c r="I32" s="142"/>
      <c r="J32" s="142"/>
      <c r="K32" s="142"/>
      <c r="L32" s="142"/>
      <c r="M32" s="142"/>
      <c r="N32" s="142"/>
      <c r="O32" s="186"/>
      <c r="P32" s="197"/>
      <c r="Q32" s="105"/>
      <c r="R32" s="105"/>
      <c r="S32" s="105"/>
      <c r="T32" s="22">
        <f t="shared" si="8"/>
        <v>0</v>
      </c>
      <c r="U32" s="97">
        <f t="shared" si="9"/>
        <v>0</v>
      </c>
      <c r="W32" s="22">
        <f t="shared" si="3"/>
        <v>0</v>
      </c>
      <c r="X32" s="97">
        <f t="shared" si="4"/>
        <v>0</v>
      </c>
      <c r="Y32" s="23"/>
      <c r="Z32" s="22">
        <f t="shared" si="5"/>
        <v>0</v>
      </c>
      <c r="AA32" s="97">
        <f t="shared" si="6"/>
        <v>0</v>
      </c>
      <c r="AC32" s="276"/>
      <c r="AD32" s="276"/>
      <c r="AE32" s="271"/>
      <c r="AF32" s="271"/>
      <c r="AG32" s="271"/>
      <c r="AH32" s="271"/>
      <c r="AI32" s="271"/>
    </row>
    <row r="33" spans="1:41" ht="30" customHeight="1" x14ac:dyDescent="0.25">
      <c r="B33" s="205" t="s">
        <v>81</v>
      </c>
      <c r="C33" s="96" t="s">
        <v>82</v>
      </c>
      <c r="D33" s="100"/>
      <c r="E33" s="100"/>
      <c r="F33" s="100"/>
      <c r="G33" s="100"/>
      <c r="H33" s="100"/>
      <c r="I33" s="100"/>
      <c r="J33" s="100"/>
      <c r="K33" s="100"/>
      <c r="L33" s="100"/>
      <c r="M33" s="100"/>
      <c r="N33" s="100"/>
      <c r="O33" s="188"/>
      <c r="P33" s="198"/>
      <c r="Q33" s="154"/>
      <c r="R33" s="154"/>
      <c r="S33" s="154"/>
      <c r="T33" s="22">
        <f t="shared" si="8"/>
        <v>0</v>
      </c>
      <c r="U33" s="97">
        <f t="shared" si="9"/>
        <v>0</v>
      </c>
      <c r="W33" s="22">
        <f t="shared" si="3"/>
        <v>0</v>
      </c>
      <c r="X33" s="97">
        <f t="shared" si="4"/>
        <v>0</v>
      </c>
      <c r="Y33" s="23"/>
      <c r="Z33" s="22">
        <f t="shared" si="5"/>
        <v>0</v>
      </c>
      <c r="AA33" s="97">
        <f t="shared" si="6"/>
        <v>0</v>
      </c>
      <c r="AC33" s="276"/>
      <c r="AD33" s="276"/>
      <c r="AE33" s="271"/>
      <c r="AF33" s="271"/>
      <c r="AG33" s="271"/>
      <c r="AH33" s="271"/>
      <c r="AI33" s="271"/>
    </row>
    <row r="34" spans="1:41" ht="30" customHeight="1" x14ac:dyDescent="0.25">
      <c r="B34" s="185" t="s">
        <v>83</v>
      </c>
      <c r="C34" s="141" t="s">
        <v>84</v>
      </c>
      <c r="D34" s="142"/>
      <c r="E34" s="142"/>
      <c r="F34" s="142"/>
      <c r="G34" s="142"/>
      <c r="H34" s="142"/>
      <c r="I34" s="142"/>
      <c r="J34" s="142"/>
      <c r="K34" s="142"/>
      <c r="L34" s="142"/>
      <c r="M34" s="142"/>
      <c r="N34" s="142"/>
      <c r="O34" s="186"/>
      <c r="P34" s="158"/>
      <c r="Q34" s="143"/>
      <c r="R34" s="143"/>
      <c r="S34" s="143"/>
      <c r="T34" s="22">
        <f t="shared" si="8"/>
        <v>0</v>
      </c>
      <c r="U34" s="97">
        <f t="shared" si="9"/>
        <v>0</v>
      </c>
      <c r="W34" s="22">
        <f t="shared" si="3"/>
        <v>0</v>
      </c>
      <c r="X34" s="97">
        <f t="shared" si="4"/>
        <v>0</v>
      </c>
      <c r="Y34" s="23"/>
      <c r="Z34" s="22">
        <f t="shared" si="5"/>
        <v>0</v>
      </c>
      <c r="AA34" s="97">
        <f t="shared" si="6"/>
        <v>0</v>
      </c>
      <c r="AC34" s="276"/>
      <c r="AD34" s="276"/>
      <c r="AE34" s="271"/>
      <c r="AF34" s="271"/>
      <c r="AG34" s="271"/>
      <c r="AH34" s="271"/>
      <c r="AI34" s="271"/>
    </row>
    <row r="35" spans="1:41" ht="30" customHeight="1" x14ac:dyDescent="0.25">
      <c r="B35" s="207" t="s">
        <v>85</v>
      </c>
      <c r="C35" s="95" t="s">
        <v>86</v>
      </c>
      <c r="D35" s="99"/>
      <c r="E35" s="99"/>
      <c r="F35" s="99"/>
      <c r="G35" s="99"/>
      <c r="H35" s="99"/>
      <c r="I35" s="99"/>
      <c r="J35" s="99"/>
      <c r="K35" s="99"/>
      <c r="L35" s="99"/>
      <c r="M35" s="99"/>
      <c r="N35" s="99"/>
      <c r="O35" s="184"/>
      <c r="P35" s="199"/>
      <c r="Q35" s="155"/>
      <c r="R35" s="155"/>
      <c r="S35" s="155"/>
      <c r="T35" s="22">
        <f t="shared" ref="T35:T38" si="10">SUM(K35:O35)</f>
        <v>0</v>
      </c>
      <c r="U35" s="97">
        <f t="shared" ref="U35:U38" si="11">D35-T35</f>
        <v>0</v>
      </c>
      <c r="W35" s="22">
        <f t="shared" ref="W35:W38" si="12">SUM(E35:F35)</f>
        <v>0</v>
      </c>
      <c r="X35" s="97">
        <f t="shared" ref="X35:X38" si="13">D35-W35</f>
        <v>0</v>
      </c>
      <c r="Y35" s="23"/>
      <c r="Z35" s="22">
        <f t="shared" ref="Z35:Z38" si="14">SUM(G35:I35)</f>
        <v>0</v>
      </c>
      <c r="AA35" s="97">
        <f t="shared" ref="AA35:AA38" si="15">F35-Z35</f>
        <v>0</v>
      </c>
      <c r="AC35" s="276"/>
      <c r="AD35" s="276"/>
      <c r="AE35" s="271"/>
      <c r="AF35" s="271"/>
      <c r="AG35" s="271"/>
      <c r="AH35" s="271"/>
      <c r="AI35" s="271"/>
    </row>
    <row r="36" spans="1:41" ht="30" customHeight="1" x14ac:dyDescent="0.25">
      <c r="B36" s="185" t="s">
        <v>87</v>
      </c>
      <c r="C36" s="141" t="s">
        <v>88</v>
      </c>
      <c r="D36" s="113"/>
      <c r="E36" s="113"/>
      <c r="F36" s="113"/>
      <c r="G36" s="113"/>
      <c r="H36" s="113"/>
      <c r="I36" s="113"/>
      <c r="J36" s="113"/>
      <c r="K36" s="113"/>
      <c r="L36" s="113"/>
      <c r="M36" s="113"/>
      <c r="N36" s="113"/>
      <c r="O36" s="206"/>
      <c r="P36" s="200"/>
      <c r="Q36" s="156"/>
      <c r="R36" s="156"/>
      <c r="S36" s="156"/>
      <c r="T36" s="22">
        <f t="shared" si="10"/>
        <v>0</v>
      </c>
      <c r="U36" s="97">
        <f t="shared" si="11"/>
        <v>0</v>
      </c>
      <c r="W36" s="22">
        <f t="shared" si="12"/>
        <v>0</v>
      </c>
      <c r="X36" s="97">
        <f t="shared" si="13"/>
        <v>0</v>
      </c>
      <c r="Y36" s="23"/>
      <c r="Z36" s="22">
        <f t="shared" si="14"/>
        <v>0</v>
      </c>
      <c r="AA36" s="97">
        <f t="shared" si="15"/>
        <v>0</v>
      </c>
      <c r="AC36" s="276"/>
      <c r="AD36" s="276"/>
      <c r="AE36" s="271"/>
      <c r="AF36" s="271"/>
      <c r="AG36" s="271"/>
      <c r="AH36" s="271"/>
      <c r="AI36" s="271"/>
      <c r="AK36" s="21">
        <f>AE31</f>
        <v>66957.959999999992</v>
      </c>
      <c r="AL36" s="21">
        <f t="shared" ref="AL36:AO36" si="16">AF31</f>
        <v>1800000</v>
      </c>
      <c r="AM36" s="21">
        <f t="shared" si="16"/>
        <v>1066666.67</v>
      </c>
      <c r="AN36" s="21">
        <f t="shared" si="16"/>
        <v>1066666.67</v>
      </c>
      <c r="AO36" s="21">
        <f t="shared" si="16"/>
        <v>1066666.67</v>
      </c>
    </row>
    <row r="37" spans="1:41" ht="30" customHeight="1" x14ac:dyDescent="0.25">
      <c r="B37" s="183" t="s">
        <v>89</v>
      </c>
      <c r="C37" s="95" t="s">
        <v>90</v>
      </c>
      <c r="D37" s="99"/>
      <c r="E37" s="99"/>
      <c r="F37" s="99"/>
      <c r="G37" s="99"/>
      <c r="H37" s="99"/>
      <c r="I37" s="99"/>
      <c r="J37" s="99"/>
      <c r="K37" s="99"/>
      <c r="L37" s="99"/>
      <c r="M37" s="99"/>
      <c r="N37" s="99"/>
      <c r="O37" s="184"/>
      <c r="P37" s="199"/>
      <c r="Q37" s="155"/>
      <c r="R37" s="155"/>
      <c r="S37" s="155"/>
      <c r="T37" s="22">
        <f t="shared" si="10"/>
        <v>0</v>
      </c>
      <c r="U37" s="97">
        <f t="shared" si="11"/>
        <v>0</v>
      </c>
      <c r="W37" s="22">
        <f t="shared" si="12"/>
        <v>0</v>
      </c>
      <c r="X37" s="97">
        <f t="shared" si="13"/>
        <v>0</v>
      </c>
      <c r="Y37" s="23"/>
      <c r="Z37" s="22">
        <f t="shared" si="14"/>
        <v>0</v>
      </c>
      <c r="AA37" s="97">
        <f t="shared" si="15"/>
        <v>0</v>
      </c>
      <c r="AC37" s="276"/>
      <c r="AD37" s="276"/>
      <c r="AE37" s="271"/>
      <c r="AF37" s="271"/>
      <c r="AG37" s="271"/>
      <c r="AH37" s="271"/>
      <c r="AI37" s="271"/>
    </row>
    <row r="38" spans="1:41" ht="30" customHeight="1" thickBot="1" x14ac:dyDescent="0.3">
      <c r="A38" t="s">
        <v>91</v>
      </c>
      <c r="B38" s="228" t="s">
        <v>92</v>
      </c>
      <c r="C38" s="229" t="s">
        <v>93</v>
      </c>
      <c r="D38" s="230"/>
      <c r="E38" s="230"/>
      <c r="F38" s="230"/>
      <c r="G38" s="230"/>
      <c r="H38" s="230"/>
      <c r="I38" s="230"/>
      <c r="J38" s="230"/>
      <c r="K38" s="230"/>
      <c r="L38" s="230"/>
      <c r="M38" s="230"/>
      <c r="N38" s="230"/>
      <c r="O38" s="231"/>
      <c r="P38" s="199"/>
      <c r="Q38" s="145">
        <f>SUM(D31:D41)</f>
        <v>5066957.96</v>
      </c>
      <c r="R38" s="145">
        <f>SUM(E31:E41)</f>
        <v>5000000</v>
      </c>
      <c r="S38" s="145">
        <f>SUM(F31:F41)</f>
        <v>66957.959999999992</v>
      </c>
      <c r="T38" s="22">
        <f t="shared" si="10"/>
        <v>0</v>
      </c>
      <c r="U38" s="97">
        <f t="shared" si="11"/>
        <v>0</v>
      </c>
      <c r="W38" s="22">
        <f t="shared" si="12"/>
        <v>0</v>
      </c>
      <c r="X38" s="97">
        <f t="shared" si="13"/>
        <v>0</v>
      </c>
      <c r="Y38" s="23"/>
      <c r="Z38" s="22">
        <f t="shared" si="14"/>
        <v>0</v>
      </c>
      <c r="AA38" s="97">
        <f t="shared" si="15"/>
        <v>0</v>
      </c>
      <c r="AC38" s="276"/>
      <c r="AD38" s="276"/>
      <c r="AE38" s="271"/>
      <c r="AF38" s="271"/>
      <c r="AG38" s="271"/>
      <c r="AH38" s="271"/>
      <c r="AI38" s="271"/>
    </row>
    <row r="39" spans="1:41" ht="24" customHeight="1" thickBot="1" x14ac:dyDescent="0.3">
      <c r="B39" s="183" t="s">
        <v>94</v>
      </c>
      <c r="C39" s="95" t="s">
        <v>95</v>
      </c>
      <c r="D39" s="252">
        <v>38097.96</v>
      </c>
      <c r="E39" s="253"/>
      <c r="F39" s="252">
        <v>38097.96</v>
      </c>
      <c r="G39" s="252"/>
      <c r="H39" s="252"/>
      <c r="I39" s="252">
        <v>38097.96</v>
      </c>
      <c r="J39" s="99" t="s">
        <v>96</v>
      </c>
      <c r="K39" s="252">
        <v>38097.96</v>
      </c>
      <c r="L39" s="99"/>
      <c r="M39" s="99"/>
      <c r="N39" s="99"/>
      <c r="O39" s="184"/>
      <c r="P39" s="199"/>
      <c r="Q39" s="155"/>
      <c r="R39" s="155"/>
      <c r="S39" s="155"/>
      <c r="T39" s="22">
        <f t="shared" si="8"/>
        <v>38097.96</v>
      </c>
      <c r="U39" s="97">
        <f>D39-T39</f>
        <v>0</v>
      </c>
      <c r="W39" s="22">
        <f t="shared" si="3"/>
        <v>38097.96</v>
      </c>
      <c r="X39" s="97">
        <f t="shared" si="4"/>
        <v>0</v>
      </c>
      <c r="Y39" s="23"/>
      <c r="Z39" s="22">
        <f t="shared" si="5"/>
        <v>38097.96</v>
      </c>
      <c r="AA39" s="97">
        <f>F39-Z39</f>
        <v>0</v>
      </c>
      <c r="AC39" s="276"/>
      <c r="AD39" s="276"/>
      <c r="AE39" s="271"/>
      <c r="AF39" s="271"/>
      <c r="AG39" s="271"/>
      <c r="AH39" s="271"/>
      <c r="AI39" s="271"/>
    </row>
    <row r="40" spans="1:41" ht="30" customHeight="1" x14ac:dyDescent="0.25">
      <c r="B40" s="185" t="s">
        <v>97</v>
      </c>
      <c r="C40" s="141" t="s">
        <v>98</v>
      </c>
      <c r="D40" s="254">
        <v>28860</v>
      </c>
      <c r="E40" s="255"/>
      <c r="F40" s="256">
        <v>28860</v>
      </c>
      <c r="G40" s="256"/>
      <c r="H40" s="256"/>
      <c r="I40" s="256">
        <v>28860</v>
      </c>
      <c r="J40" s="142" t="s">
        <v>99</v>
      </c>
      <c r="K40" s="256">
        <v>28860</v>
      </c>
      <c r="L40" s="142"/>
      <c r="M40" s="142"/>
      <c r="N40" s="142"/>
      <c r="O40" s="186"/>
      <c r="P40" s="199"/>
      <c r="Q40" s="155"/>
      <c r="R40" s="155"/>
      <c r="S40" s="155"/>
      <c r="T40" s="22">
        <f t="shared" ref="T40" si="17">SUM(K40:O40)</f>
        <v>28860</v>
      </c>
      <c r="U40" s="97">
        <f t="shared" ref="U40" si="18">D40-T40</f>
        <v>0</v>
      </c>
      <c r="W40" s="22">
        <f t="shared" ref="W40" si="19">SUM(E40:F40)</f>
        <v>28860</v>
      </c>
      <c r="X40" s="97">
        <f t="shared" ref="X40" si="20">D40-W40</f>
        <v>0</v>
      </c>
      <c r="Y40" s="23"/>
      <c r="Z40" s="22">
        <f t="shared" ref="Z40" si="21">SUM(G40:I40)</f>
        <v>28860</v>
      </c>
      <c r="AA40" s="97">
        <f t="shared" ref="AA40" si="22">F40-Z40</f>
        <v>0</v>
      </c>
      <c r="AC40" s="276"/>
      <c r="AD40" s="276"/>
      <c r="AE40" s="271"/>
      <c r="AF40" s="271"/>
      <c r="AG40" s="271"/>
      <c r="AH40" s="271"/>
      <c r="AI40" s="271"/>
    </row>
    <row r="41" spans="1:41" ht="21.95" customHeight="1" thickBot="1" x14ac:dyDescent="0.3">
      <c r="A41" t="s">
        <v>91</v>
      </c>
      <c r="B41" s="183" t="s">
        <v>100</v>
      </c>
      <c r="C41" s="95" t="s">
        <v>101</v>
      </c>
      <c r="D41" s="99">
        <v>5000000</v>
      </c>
      <c r="E41" s="99">
        <v>5000000</v>
      </c>
      <c r="F41" s="99"/>
      <c r="G41" s="99"/>
      <c r="H41" s="99"/>
      <c r="I41" s="99"/>
      <c r="J41" s="99" t="s">
        <v>102</v>
      </c>
      <c r="K41" s="99"/>
      <c r="L41" s="99">
        <v>1800000</v>
      </c>
      <c r="M41" s="99">
        <v>1066666.67</v>
      </c>
      <c r="N41" s="99">
        <v>1066666.67</v>
      </c>
      <c r="O41" s="99">
        <v>1066666.67</v>
      </c>
      <c r="P41" s="199"/>
      <c r="Q41" s="155"/>
      <c r="R41" s="155"/>
      <c r="S41" s="155"/>
      <c r="T41" s="22">
        <f t="shared" si="8"/>
        <v>5000000.01</v>
      </c>
      <c r="U41" s="97">
        <f t="shared" si="9"/>
        <v>-9.9999997764825821E-3</v>
      </c>
      <c r="W41" s="22">
        <f t="shared" si="3"/>
        <v>5000000</v>
      </c>
      <c r="X41" s="97">
        <f t="shared" si="4"/>
        <v>0</v>
      </c>
      <c r="Y41" s="23"/>
      <c r="Z41" s="22">
        <f t="shared" si="5"/>
        <v>0</v>
      </c>
      <c r="AA41" s="97">
        <f t="shared" si="6"/>
        <v>0</v>
      </c>
      <c r="AC41" s="276"/>
      <c r="AD41" s="276"/>
      <c r="AE41" s="271"/>
      <c r="AF41" s="271"/>
      <c r="AG41" s="271"/>
      <c r="AH41" s="271"/>
      <c r="AI41" s="271"/>
    </row>
    <row r="42" spans="1:41" ht="30" customHeight="1" x14ac:dyDescent="0.25">
      <c r="A42" t="s">
        <v>91</v>
      </c>
      <c r="B42" s="212" t="s">
        <v>103</v>
      </c>
      <c r="C42" s="213" t="s">
        <v>104</v>
      </c>
      <c r="D42" s="214"/>
      <c r="E42" s="214"/>
      <c r="F42" s="214"/>
      <c r="G42" s="214"/>
      <c r="H42" s="214"/>
      <c r="I42" s="214"/>
      <c r="J42" s="214"/>
      <c r="K42" s="214"/>
      <c r="L42" s="214"/>
      <c r="M42" s="214"/>
      <c r="N42" s="214"/>
      <c r="O42" s="215"/>
      <c r="P42" s="158"/>
      <c r="Q42" s="143"/>
      <c r="R42" s="143"/>
      <c r="S42" s="143"/>
      <c r="T42" s="22">
        <f t="shared" si="8"/>
        <v>0</v>
      </c>
      <c r="U42" s="97">
        <f t="shared" si="9"/>
        <v>0</v>
      </c>
      <c r="W42" s="22">
        <f t="shared" si="3"/>
        <v>0</v>
      </c>
      <c r="X42" s="97">
        <f t="shared" si="4"/>
        <v>0</v>
      </c>
      <c r="Y42" s="23"/>
      <c r="Z42" s="22">
        <f t="shared" si="5"/>
        <v>0</v>
      </c>
      <c r="AA42" s="97">
        <f t="shared" si="6"/>
        <v>0</v>
      </c>
      <c r="AC42" s="273">
        <v>3</v>
      </c>
      <c r="AD42" s="273" t="s">
        <v>105</v>
      </c>
      <c r="AE42" s="269">
        <f>SUM(K42:K43)</f>
        <v>0</v>
      </c>
      <c r="AF42" s="269">
        <f t="shared" ref="AF42:AI42" si="23">SUM(L42:L43)</f>
        <v>0</v>
      </c>
      <c r="AG42" s="269">
        <f t="shared" si="23"/>
        <v>0</v>
      </c>
      <c r="AH42" s="269">
        <f t="shared" si="23"/>
        <v>0</v>
      </c>
      <c r="AI42" s="269">
        <f t="shared" si="23"/>
        <v>0</v>
      </c>
      <c r="AK42" s="21">
        <f>AE42</f>
        <v>0</v>
      </c>
      <c r="AL42" s="21">
        <f t="shared" ref="AL42:AO42" si="24">AF42</f>
        <v>0</v>
      </c>
      <c r="AM42" s="21">
        <f t="shared" si="24"/>
        <v>0</v>
      </c>
      <c r="AN42" s="21">
        <f t="shared" si="24"/>
        <v>0</v>
      </c>
      <c r="AO42" s="21">
        <f t="shared" si="24"/>
        <v>0</v>
      </c>
    </row>
    <row r="43" spans="1:41" ht="21.95" customHeight="1" thickBot="1" x14ac:dyDescent="0.3">
      <c r="B43" s="216" t="s">
        <v>106</v>
      </c>
      <c r="C43" s="209" t="s">
        <v>107</v>
      </c>
      <c r="D43" s="210" t="s">
        <v>108</v>
      </c>
      <c r="E43" s="210"/>
      <c r="F43" s="210"/>
      <c r="G43" s="210"/>
      <c r="H43" s="210"/>
      <c r="I43" s="210"/>
      <c r="J43" s="210"/>
      <c r="K43" s="210"/>
      <c r="L43" s="210"/>
      <c r="M43" s="210"/>
      <c r="N43" s="210"/>
      <c r="O43" s="211"/>
      <c r="P43" s="199"/>
      <c r="Q43" s="145">
        <f>SUM(D42:D43)</f>
        <v>0</v>
      </c>
      <c r="R43" s="145">
        <f>SUM(E42:E43)</f>
        <v>0</v>
      </c>
      <c r="S43" s="145">
        <f>SUM(F42:F43)</f>
        <v>0</v>
      </c>
      <c r="T43" s="22">
        <f t="shared" si="8"/>
        <v>0</v>
      </c>
      <c r="U43" s="97" t="e">
        <f t="shared" si="9"/>
        <v>#VALUE!</v>
      </c>
      <c r="W43" s="22">
        <f t="shared" si="3"/>
        <v>0</v>
      </c>
      <c r="X43" s="97" t="e">
        <f t="shared" si="4"/>
        <v>#VALUE!</v>
      </c>
      <c r="Y43" s="23"/>
      <c r="Z43" s="22">
        <f t="shared" si="5"/>
        <v>0</v>
      </c>
      <c r="AA43" s="97">
        <f t="shared" si="6"/>
        <v>0</v>
      </c>
      <c r="AC43" s="274"/>
      <c r="AD43" s="274"/>
      <c r="AE43" s="270"/>
      <c r="AF43" s="270"/>
      <c r="AG43" s="270"/>
      <c r="AH43" s="270"/>
      <c r="AI43" s="270"/>
    </row>
    <row r="44" spans="1:41" ht="30" customHeight="1" x14ac:dyDescent="0.25">
      <c r="B44" s="218" t="s">
        <v>109</v>
      </c>
      <c r="C44" s="213" t="s">
        <v>110</v>
      </c>
      <c r="D44" s="219"/>
      <c r="E44" s="219"/>
      <c r="F44" s="219"/>
      <c r="G44" s="219"/>
      <c r="H44" s="219"/>
      <c r="I44" s="219"/>
      <c r="J44" s="219"/>
      <c r="K44" s="219"/>
      <c r="L44" s="219"/>
      <c r="M44" s="219"/>
      <c r="N44" s="219"/>
      <c r="O44" s="220"/>
      <c r="P44" s="217"/>
      <c r="Q44" s="157"/>
      <c r="R44" s="157"/>
      <c r="S44" s="157"/>
      <c r="T44" s="22">
        <f t="shared" si="8"/>
        <v>0</v>
      </c>
      <c r="U44" s="97">
        <f t="shared" si="9"/>
        <v>0</v>
      </c>
      <c r="W44" s="22">
        <f t="shared" si="3"/>
        <v>0</v>
      </c>
      <c r="X44" s="97">
        <f t="shared" si="4"/>
        <v>0</v>
      </c>
      <c r="Y44" s="23"/>
      <c r="Z44" s="22">
        <f t="shared" si="5"/>
        <v>0</v>
      </c>
      <c r="AA44" s="97">
        <f t="shared" si="6"/>
        <v>0</v>
      </c>
      <c r="AC44" s="275">
        <v>4</v>
      </c>
      <c r="AD44" s="275" t="s">
        <v>111</v>
      </c>
      <c r="AE44" s="263">
        <f>SUM(K44:K47)</f>
        <v>0</v>
      </c>
      <c r="AF44" s="263">
        <f t="shared" ref="AF44:AI44" si="25">SUM(L44:L47)</f>
        <v>0</v>
      </c>
      <c r="AG44" s="263">
        <f t="shared" si="25"/>
        <v>0</v>
      </c>
      <c r="AH44" s="263">
        <f t="shared" si="25"/>
        <v>0</v>
      </c>
      <c r="AI44" s="263">
        <f t="shared" si="25"/>
        <v>0</v>
      </c>
    </row>
    <row r="45" spans="1:41" ht="30" customHeight="1" x14ac:dyDescent="0.25">
      <c r="B45" s="221" t="s">
        <v>112</v>
      </c>
      <c r="C45" s="161" t="s">
        <v>113</v>
      </c>
      <c r="D45" s="99"/>
      <c r="E45" s="99"/>
      <c r="F45" s="99"/>
      <c r="G45" s="99"/>
      <c r="H45" s="99"/>
      <c r="I45" s="99"/>
      <c r="J45" s="99"/>
      <c r="K45" s="99"/>
      <c r="L45" s="99"/>
      <c r="M45" s="99"/>
      <c r="N45" s="99"/>
      <c r="O45" s="184"/>
      <c r="P45" s="158"/>
      <c r="Q45" s="143"/>
      <c r="R45" s="143"/>
      <c r="S45" s="143"/>
      <c r="T45" s="22">
        <f t="shared" si="8"/>
        <v>0</v>
      </c>
      <c r="U45" s="97">
        <f t="shared" si="9"/>
        <v>0</v>
      </c>
      <c r="W45" s="22">
        <f t="shared" si="3"/>
        <v>0</v>
      </c>
      <c r="X45" s="97">
        <f t="shared" si="4"/>
        <v>0</v>
      </c>
      <c r="Y45" s="23"/>
      <c r="Z45" s="22">
        <f t="shared" si="5"/>
        <v>0</v>
      </c>
      <c r="AA45" s="97">
        <f t="shared" si="6"/>
        <v>0</v>
      </c>
      <c r="AC45" s="276"/>
      <c r="AD45" s="276"/>
      <c r="AE45" s="271"/>
      <c r="AF45" s="271"/>
      <c r="AG45" s="271"/>
      <c r="AH45" s="271"/>
      <c r="AI45" s="271"/>
      <c r="AK45" s="21">
        <f>AE44</f>
        <v>0</v>
      </c>
      <c r="AL45" s="21">
        <f t="shared" ref="AL45:AO45" si="26">AF44</f>
        <v>0</v>
      </c>
      <c r="AM45" s="21">
        <f t="shared" si="26"/>
        <v>0</v>
      </c>
      <c r="AN45" s="21">
        <f t="shared" si="26"/>
        <v>0</v>
      </c>
      <c r="AO45" s="21">
        <f t="shared" si="26"/>
        <v>0</v>
      </c>
    </row>
    <row r="46" spans="1:41" ht="30" customHeight="1" thickBot="1" x14ac:dyDescent="0.3">
      <c r="A46" t="s">
        <v>91</v>
      </c>
      <c r="B46" s="189" t="s">
        <v>114</v>
      </c>
      <c r="C46" s="159" t="s">
        <v>115</v>
      </c>
      <c r="D46" s="142"/>
      <c r="E46" s="142"/>
      <c r="F46" s="142"/>
      <c r="G46" s="142"/>
      <c r="H46" s="142"/>
      <c r="I46" s="142"/>
      <c r="J46" s="142"/>
      <c r="K46" s="142"/>
      <c r="L46" s="142"/>
      <c r="M46" s="142"/>
      <c r="N46" s="142"/>
      <c r="O46" s="186"/>
      <c r="P46" s="199"/>
      <c r="Q46" s="155"/>
      <c r="R46" s="155"/>
      <c r="S46" s="155"/>
      <c r="T46" s="22">
        <f t="shared" si="8"/>
        <v>0</v>
      </c>
      <c r="U46" s="97">
        <f t="shared" si="9"/>
        <v>0</v>
      </c>
      <c r="W46" s="22">
        <f t="shared" si="3"/>
        <v>0</v>
      </c>
      <c r="X46" s="97">
        <f t="shared" si="4"/>
        <v>0</v>
      </c>
      <c r="Y46" s="23"/>
      <c r="Z46" s="22">
        <f t="shared" si="5"/>
        <v>0</v>
      </c>
      <c r="AA46" s="97">
        <f t="shared" si="6"/>
        <v>0</v>
      </c>
      <c r="AC46" s="276"/>
      <c r="AD46" s="276"/>
      <c r="AE46" s="271"/>
      <c r="AF46" s="271"/>
      <c r="AG46" s="271"/>
      <c r="AH46" s="271"/>
      <c r="AI46" s="271"/>
    </row>
    <row r="47" spans="1:41" ht="30" customHeight="1" thickBot="1" x14ac:dyDescent="0.3">
      <c r="B47" s="216" t="s">
        <v>116</v>
      </c>
      <c r="C47" s="209" t="s">
        <v>117</v>
      </c>
      <c r="D47" s="210"/>
      <c r="E47" s="210"/>
      <c r="F47" s="210"/>
      <c r="G47" s="210"/>
      <c r="H47" s="210"/>
      <c r="I47" s="210"/>
      <c r="J47" s="210"/>
      <c r="K47" s="210"/>
      <c r="L47" s="210"/>
      <c r="M47" s="210"/>
      <c r="N47" s="210"/>
      <c r="O47" s="211"/>
      <c r="P47" s="199"/>
      <c r="Q47" s="145">
        <f>SUM(D44:D47)</f>
        <v>0</v>
      </c>
      <c r="R47" s="145">
        <f>SUM(E44:E47)</f>
        <v>0</v>
      </c>
      <c r="S47" s="145">
        <f>SUM(F44:F47)</f>
        <v>0</v>
      </c>
      <c r="T47" s="22"/>
      <c r="U47" s="97"/>
      <c r="W47" s="22"/>
      <c r="X47" s="97"/>
      <c r="Y47" s="23"/>
      <c r="Z47" s="22">
        <f t="shared" si="5"/>
        <v>0</v>
      </c>
      <c r="AA47" s="97"/>
      <c r="AC47" s="277"/>
      <c r="AD47" s="277"/>
      <c r="AE47" s="272"/>
      <c r="AF47" s="272"/>
      <c r="AG47" s="272"/>
      <c r="AH47" s="272"/>
      <c r="AI47" s="272"/>
    </row>
    <row r="48" spans="1:41" ht="21.95" customHeight="1" x14ac:dyDescent="0.25">
      <c r="B48" s="222" t="s">
        <v>118</v>
      </c>
      <c r="C48" s="213" t="s">
        <v>119</v>
      </c>
      <c r="D48" s="214"/>
      <c r="E48" s="214"/>
      <c r="F48" s="214"/>
      <c r="G48" s="214"/>
      <c r="H48" s="214"/>
      <c r="I48" s="214"/>
      <c r="J48" s="214"/>
      <c r="K48" s="214"/>
      <c r="L48" s="214"/>
      <c r="M48" s="214"/>
      <c r="N48" s="214"/>
      <c r="O48" s="215"/>
      <c r="P48" s="199"/>
      <c r="Q48" s="155"/>
      <c r="R48" s="155"/>
      <c r="S48" s="155"/>
      <c r="T48" s="22">
        <f t="shared" si="8"/>
        <v>0</v>
      </c>
      <c r="U48" s="97">
        <f t="shared" si="9"/>
        <v>0</v>
      </c>
      <c r="W48" s="22">
        <f t="shared" si="3"/>
        <v>0</v>
      </c>
      <c r="X48" s="97">
        <f t="shared" si="4"/>
        <v>0</v>
      </c>
      <c r="Y48" s="23"/>
      <c r="Z48" s="22">
        <f t="shared" si="5"/>
        <v>0</v>
      </c>
      <c r="AA48" s="97">
        <f t="shared" si="6"/>
        <v>0</v>
      </c>
      <c r="AC48" s="273">
        <v>5</v>
      </c>
      <c r="AD48" s="273" t="s">
        <v>120</v>
      </c>
      <c r="AE48" s="269">
        <f>SUM(K48:K49)</f>
        <v>0</v>
      </c>
      <c r="AF48" s="269">
        <f t="shared" ref="AF48:AI48" si="27">SUM(L48:L49)</f>
        <v>0</v>
      </c>
      <c r="AG48" s="269">
        <f t="shared" si="27"/>
        <v>0</v>
      </c>
      <c r="AH48" s="269">
        <f t="shared" si="27"/>
        <v>0</v>
      </c>
      <c r="AI48" s="269">
        <f t="shared" si="27"/>
        <v>0</v>
      </c>
      <c r="AK48" s="21">
        <f>AE48</f>
        <v>0</v>
      </c>
      <c r="AL48" s="21">
        <f t="shared" ref="AL48:AO48" si="28">AF48</f>
        <v>0</v>
      </c>
      <c r="AM48" s="21">
        <f t="shared" si="28"/>
        <v>0</v>
      </c>
      <c r="AN48" s="21">
        <f t="shared" si="28"/>
        <v>0</v>
      </c>
      <c r="AO48" s="21">
        <f t="shared" si="28"/>
        <v>0</v>
      </c>
    </row>
    <row r="49" spans="1:41" ht="30" customHeight="1" thickBot="1" x14ac:dyDescent="0.3">
      <c r="B49" s="208" t="s">
        <v>121</v>
      </c>
      <c r="C49" s="209" t="s">
        <v>122</v>
      </c>
      <c r="D49" s="210"/>
      <c r="E49" s="210"/>
      <c r="F49" s="210"/>
      <c r="G49" s="210"/>
      <c r="H49" s="210"/>
      <c r="I49" s="210"/>
      <c r="J49" s="210"/>
      <c r="K49" s="210"/>
      <c r="L49" s="210"/>
      <c r="M49" s="210"/>
      <c r="N49" s="210"/>
      <c r="O49" s="211"/>
      <c r="P49" s="199"/>
      <c r="Q49" s="145">
        <f>SUM(D48:D49)</f>
        <v>0</v>
      </c>
      <c r="R49" s="145">
        <f>SUM(E48:E49)</f>
        <v>0</v>
      </c>
      <c r="S49" s="145">
        <f>SUM(F48:F49)</f>
        <v>0</v>
      </c>
      <c r="T49" s="22">
        <f t="shared" si="8"/>
        <v>0</v>
      </c>
      <c r="U49" s="97">
        <f t="shared" si="9"/>
        <v>0</v>
      </c>
      <c r="W49" s="22">
        <f t="shared" si="3"/>
        <v>0</v>
      </c>
      <c r="X49" s="97">
        <f t="shared" si="4"/>
        <v>0</v>
      </c>
      <c r="Y49" s="23"/>
      <c r="Z49" s="22">
        <f t="shared" si="5"/>
        <v>0</v>
      </c>
      <c r="AA49" s="97">
        <f t="shared" si="6"/>
        <v>0</v>
      </c>
      <c r="AC49" s="274"/>
      <c r="AD49" s="274"/>
      <c r="AE49" s="267"/>
      <c r="AF49" s="267"/>
      <c r="AG49" s="267"/>
      <c r="AH49" s="267"/>
      <c r="AI49" s="267"/>
    </row>
    <row r="50" spans="1:41" ht="30" customHeight="1" x14ac:dyDescent="0.25">
      <c r="B50" s="222" t="s">
        <v>123</v>
      </c>
      <c r="C50" s="224" t="s">
        <v>124</v>
      </c>
      <c r="D50" s="225">
        <v>100000</v>
      </c>
      <c r="E50" s="225">
        <v>100000</v>
      </c>
      <c r="F50" s="226"/>
      <c r="G50" s="226"/>
      <c r="H50" s="226"/>
      <c r="I50" s="226"/>
      <c r="J50" s="225" t="s">
        <v>102</v>
      </c>
      <c r="K50" s="225">
        <v>100000</v>
      </c>
      <c r="L50" s="226"/>
      <c r="M50" s="226"/>
      <c r="N50" s="226"/>
      <c r="O50" s="227"/>
      <c r="P50" s="223"/>
      <c r="Q50" s="160"/>
      <c r="R50" s="160"/>
      <c r="S50" s="160"/>
      <c r="T50" s="22">
        <f t="shared" si="8"/>
        <v>100000</v>
      </c>
      <c r="U50" s="97">
        <f t="shared" si="9"/>
        <v>0</v>
      </c>
      <c r="W50" s="22">
        <f t="shared" si="3"/>
        <v>100000</v>
      </c>
      <c r="X50" s="97">
        <f t="shared" si="4"/>
        <v>0</v>
      </c>
      <c r="Y50" s="23"/>
      <c r="Z50" s="22">
        <f t="shared" si="5"/>
        <v>0</v>
      </c>
      <c r="AA50" s="97">
        <f t="shared" si="6"/>
        <v>0</v>
      </c>
      <c r="AC50" s="275">
        <v>6</v>
      </c>
      <c r="AD50" s="275" t="s">
        <v>125</v>
      </c>
      <c r="AE50" s="263">
        <f>SUM(K50:K52)</f>
        <v>220000</v>
      </c>
      <c r="AF50" s="263">
        <f t="shared" ref="AF50:AI50" si="29">SUM(L50:L52)</f>
        <v>20000</v>
      </c>
      <c r="AG50" s="263">
        <f t="shared" si="29"/>
        <v>20000</v>
      </c>
      <c r="AH50" s="263">
        <f t="shared" si="29"/>
        <v>20000</v>
      </c>
      <c r="AI50" s="263">
        <f t="shared" si="29"/>
        <v>20000</v>
      </c>
    </row>
    <row r="51" spans="1:41" ht="30" customHeight="1" x14ac:dyDescent="0.25">
      <c r="B51" s="183" t="s">
        <v>126</v>
      </c>
      <c r="C51" s="95" t="s">
        <v>127</v>
      </c>
      <c r="D51" s="99">
        <v>200000</v>
      </c>
      <c r="E51" s="99">
        <v>200000</v>
      </c>
      <c r="F51" s="99"/>
      <c r="G51" s="99"/>
      <c r="H51" s="99"/>
      <c r="I51" s="99"/>
      <c r="J51" s="99" t="s">
        <v>102</v>
      </c>
      <c r="K51" s="99">
        <v>120000</v>
      </c>
      <c r="L51" s="99">
        <v>20000</v>
      </c>
      <c r="M51" s="99">
        <v>20000</v>
      </c>
      <c r="N51" s="99">
        <v>20000</v>
      </c>
      <c r="O51" s="184">
        <v>20000</v>
      </c>
      <c r="P51" s="199"/>
      <c r="Q51" s="155"/>
      <c r="R51" s="155"/>
      <c r="S51" s="155"/>
      <c r="T51" s="22">
        <f t="shared" si="8"/>
        <v>200000</v>
      </c>
      <c r="U51" s="97">
        <f t="shared" si="9"/>
        <v>0</v>
      </c>
      <c r="W51" s="22">
        <f t="shared" si="3"/>
        <v>200000</v>
      </c>
      <c r="X51" s="97">
        <f t="shared" si="4"/>
        <v>0</v>
      </c>
      <c r="Y51" s="23"/>
      <c r="Z51" s="22">
        <f t="shared" si="5"/>
        <v>0</v>
      </c>
      <c r="AA51" s="97">
        <f t="shared" si="6"/>
        <v>0</v>
      </c>
      <c r="AC51" s="276"/>
      <c r="AD51" s="276"/>
      <c r="AE51" s="264"/>
      <c r="AF51" s="264"/>
      <c r="AG51" s="264"/>
      <c r="AH51" s="264"/>
      <c r="AI51" s="264"/>
      <c r="AK51" s="21">
        <f>AE50</f>
        <v>220000</v>
      </c>
      <c r="AL51" s="21">
        <f t="shared" ref="AL51:AO51" si="30">AF50</f>
        <v>20000</v>
      </c>
      <c r="AM51" s="21">
        <f t="shared" si="30"/>
        <v>20000</v>
      </c>
      <c r="AN51" s="21">
        <f t="shared" si="30"/>
        <v>20000</v>
      </c>
      <c r="AO51" s="21">
        <f t="shared" si="30"/>
        <v>20000</v>
      </c>
    </row>
    <row r="52" spans="1:41" ht="39.950000000000003" customHeight="1" thickBot="1" x14ac:dyDescent="0.3">
      <c r="B52" s="185" t="s">
        <v>128</v>
      </c>
      <c r="C52" s="232" t="s">
        <v>129</v>
      </c>
      <c r="D52" s="233"/>
      <c r="E52" s="233"/>
      <c r="F52" s="233"/>
      <c r="G52" s="233"/>
      <c r="H52" s="233"/>
      <c r="I52" s="233"/>
      <c r="J52" s="233"/>
      <c r="K52" s="233"/>
      <c r="L52" s="233"/>
      <c r="M52" s="233"/>
      <c r="N52" s="233"/>
      <c r="O52" s="234"/>
      <c r="P52" s="158"/>
      <c r="Q52" s="145">
        <f>SUM(D50:D52)</f>
        <v>300000</v>
      </c>
      <c r="R52" s="145">
        <f>SUM(E50:E52)</f>
        <v>300000</v>
      </c>
      <c r="S52" s="145">
        <f>SUM(F50:F52)</f>
        <v>0</v>
      </c>
      <c r="T52" s="22">
        <f t="shared" si="8"/>
        <v>0</v>
      </c>
      <c r="U52" s="97">
        <f t="shared" si="9"/>
        <v>0</v>
      </c>
      <c r="W52" s="22">
        <f t="shared" si="3"/>
        <v>0</v>
      </c>
      <c r="X52" s="97">
        <f t="shared" si="4"/>
        <v>0</v>
      </c>
      <c r="Y52" s="23"/>
      <c r="Z52" s="22">
        <f t="shared" si="5"/>
        <v>0</v>
      </c>
      <c r="AA52" s="97">
        <f t="shared" si="6"/>
        <v>0</v>
      </c>
      <c r="AC52" s="277"/>
      <c r="AD52" s="277"/>
      <c r="AE52" s="265"/>
      <c r="AF52" s="265"/>
      <c r="AG52" s="265"/>
      <c r="AH52" s="265"/>
      <c r="AI52" s="265"/>
    </row>
    <row r="53" spans="1:41" ht="21.95" customHeight="1" x14ac:dyDescent="0.25">
      <c r="A53" s="235"/>
      <c r="B53" s="236" t="s">
        <v>130</v>
      </c>
      <c r="C53" s="237" t="s">
        <v>131</v>
      </c>
      <c r="D53" s="238"/>
      <c r="E53" s="238"/>
      <c r="F53" s="238"/>
      <c r="G53" s="238"/>
      <c r="H53" s="238"/>
      <c r="I53" s="238"/>
      <c r="J53" s="238"/>
      <c r="K53" s="238"/>
      <c r="L53" s="238"/>
      <c r="M53" s="238"/>
      <c r="N53" s="238"/>
      <c r="O53" s="239"/>
      <c r="P53" s="199"/>
      <c r="Q53" s="155"/>
      <c r="R53" s="155"/>
      <c r="S53" s="155"/>
      <c r="T53" s="22">
        <f t="shared" si="8"/>
        <v>0</v>
      </c>
      <c r="U53" s="97">
        <f t="shared" si="9"/>
        <v>0</v>
      </c>
      <c r="W53" s="22">
        <f t="shared" si="3"/>
        <v>0</v>
      </c>
      <c r="X53" s="97">
        <f t="shared" si="4"/>
        <v>0</v>
      </c>
      <c r="Y53" s="23"/>
      <c r="Z53" s="22">
        <f t="shared" si="5"/>
        <v>0</v>
      </c>
      <c r="AA53" s="97">
        <f t="shared" si="6"/>
        <v>0</v>
      </c>
      <c r="AC53" s="273">
        <v>7</v>
      </c>
      <c r="AD53" s="273" t="s">
        <v>132</v>
      </c>
      <c r="AE53" s="269">
        <f>SUM(K53:K55)</f>
        <v>0</v>
      </c>
      <c r="AF53" s="269">
        <f t="shared" ref="AF53:AI53" si="31">SUM(L53:L55)</f>
        <v>0</v>
      </c>
      <c r="AG53" s="269">
        <f t="shared" si="31"/>
        <v>0</v>
      </c>
      <c r="AH53" s="269">
        <f t="shared" si="31"/>
        <v>0</v>
      </c>
      <c r="AI53" s="269">
        <f t="shared" si="31"/>
        <v>0</v>
      </c>
    </row>
    <row r="54" spans="1:41" ht="21.95" customHeight="1" x14ac:dyDescent="0.25">
      <c r="A54" s="240"/>
      <c r="B54" s="140" t="s">
        <v>133</v>
      </c>
      <c r="C54" s="146" t="s">
        <v>134</v>
      </c>
      <c r="D54" s="147"/>
      <c r="E54" s="147"/>
      <c r="F54" s="147"/>
      <c r="G54" s="147"/>
      <c r="H54" s="147"/>
      <c r="I54" s="147"/>
      <c r="J54" s="147"/>
      <c r="K54" s="147"/>
      <c r="L54" s="147"/>
      <c r="M54" s="147"/>
      <c r="N54" s="147"/>
      <c r="O54" s="182"/>
      <c r="P54" s="168"/>
      <c r="Q54" s="148"/>
      <c r="R54" s="148"/>
      <c r="S54" s="148"/>
      <c r="T54" s="22">
        <f t="shared" si="8"/>
        <v>0</v>
      </c>
      <c r="U54" s="97">
        <f t="shared" si="9"/>
        <v>0</v>
      </c>
      <c r="W54" s="22">
        <f t="shared" si="3"/>
        <v>0</v>
      </c>
      <c r="X54" s="97">
        <f t="shared" si="4"/>
        <v>0</v>
      </c>
      <c r="Y54" s="23"/>
      <c r="Z54" s="22">
        <f t="shared" si="5"/>
        <v>0</v>
      </c>
      <c r="AA54" s="97">
        <f t="shared" si="6"/>
        <v>0</v>
      </c>
      <c r="AC54" s="278"/>
      <c r="AD54" s="278"/>
      <c r="AE54" s="266"/>
      <c r="AF54" s="266"/>
      <c r="AG54" s="266"/>
      <c r="AH54" s="266"/>
      <c r="AI54" s="266"/>
      <c r="AK54" s="21">
        <f>AE53</f>
        <v>0</v>
      </c>
      <c r="AL54" s="21">
        <f t="shared" ref="AL54:AO54" si="32">AF53</f>
        <v>0</v>
      </c>
      <c r="AM54" s="21">
        <f t="shared" si="32"/>
        <v>0</v>
      </c>
      <c r="AN54" s="21">
        <f t="shared" si="32"/>
        <v>0</v>
      </c>
      <c r="AO54" s="21">
        <f t="shared" si="32"/>
        <v>0</v>
      </c>
    </row>
    <row r="55" spans="1:41" ht="21.95" customHeight="1" thickBot="1" x14ac:dyDescent="0.3">
      <c r="A55" s="241"/>
      <c r="B55" s="242" t="s">
        <v>135</v>
      </c>
      <c r="C55" s="209" t="s">
        <v>136</v>
      </c>
      <c r="D55" s="210"/>
      <c r="E55" s="210"/>
      <c r="F55" s="210"/>
      <c r="G55" s="210"/>
      <c r="H55" s="210"/>
      <c r="I55" s="210"/>
      <c r="J55" s="210"/>
      <c r="K55" s="210"/>
      <c r="L55" s="210"/>
      <c r="M55" s="210"/>
      <c r="N55" s="210"/>
      <c r="O55" s="211"/>
      <c r="P55" s="199"/>
      <c r="Q55" s="145">
        <f>SUM(D53:D55)</f>
        <v>0</v>
      </c>
      <c r="R55" s="145">
        <f>SUM(E53:E55)</f>
        <v>0</v>
      </c>
      <c r="S55" s="145">
        <f>SUM(F53:F55)</f>
        <v>0</v>
      </c>
      <c r="T55" s="22">
        <f t="shared" si="8"/>
        <v>0</v>
      </c>
      <c r="U55" s="97">
        <f t="shared" si="9"/>
        <v>0</v>
      </c>
      <c r="W55" s="22">
        <f t="shared" si="3"/>
        <v>0</v>
      </c>
      <c r="X55" s="97">
        <f t="shared" si="4"/>
        <v>0</v>
      </c>
      <c r="Y55" s="23"/>
      <c r="Z55" s="22">
        <f t="shared" si="5"/>
        <v>0</v>
      </c>
      <c r="AA55" s="97">
        <f t="shared" si="6"/>
        <v>0</v>
      </c>
      <c r="AC55" s="274"/>
      <c r="AD55" s="274"/>
      <c r="AE55" s="270"/>
      <c r="AF55" s="270"/>
      <c r="AG55" s="270"/>
      <c r="AH55" s="270"/>
      <c r="AI55" s="270"/>
    </row>
    <row r="56" spans="1:41" ht="21.95" customHeight="1" x14ac:dyDescent="0.25">
      <c r="B56" s="212" t="s">
        <v>137</v>
      </c>
      <c r="C56" s="213" t="s">
        <v>138</v>
      </c>
      <c r="D56" s="214"/>
      <c r="E56" s="214"/>
      <c r="F56" s="214"/>
      <c r="G56" s="214"/>
      <c r="H56" s="214"/>
      <c r="I56" s="214"/>
      <c r="J56" s="214"/>
      <c r="K56" s="214"/>
      <c r="L56" s="214"/>
      <c r="M56" s="214"/>
      <c r="N56" s="214"/>
      <c r="O56" s="215"/>
      <c r="P56" s="199"/>
      <c r="Q56" s="155"/>
      <c r="R56" s="155"/>
      <c r="S56" s="155"/>
      <c r="T56" s="22">
        <f t="shared" si="8"/>
        <v>0</v>
      </c>
      <c r="U56" s="97">
        <f t="shared" si="9"/>
        <v>0</v>
      </c>
      <c r="W56" s="22">
        <f t="shared" si="3"/>
        <v>0</v>
      </c>
      <c r="X56" s="97">
        <f t="shared" si="4"/>
        <v>0</v>
      </c>
      <c r="Y56" s="23"/>
      <c r="Z56" s="22">
        <f t="shared" si="5"/>
        <v>0</v>
      </c>
      <c r="AA56" s="97">
        <f t="shared" si="6"/>
        <v>0</v>
      </c>
      <c r="AC56" s="275">
        <v>8</v>
      </c>
      <c r="AD56" s="275" t="s">
        <v>139</v>
      </c>
      <c r="AE56" s="263">
        <f>SUM(K56:K64)</f>
        <v>0</v>
      </c>
      <c r="AF56" s="263">
        <f t="shared" ref="AF56:AI56" si="33">SUM(L56:L64)</f>
        <v>30000</v>
      </c>
      <c r="AG56" s="263">
        <f t="shared" si="33"/>
        <v>0</v>
      </c>
      <c r="AH56" s="263">
        <f t="shared" si="33"/>
        <v>0</v>
      </c>
      <c r="AI56" s="263">
        <f t="shared" si="33"/>
        <v>0</v>
      </c>
    </row>
    <row r="57" spans="1:41" ht="21.95" customHeight="1" x14ac:dyDescent="0.25">
      <c r="B57" s="243" t="s">
        <v>140</v>
      </c>
      <c r="C57" s="95" t="s">
        <v>141</v>
      </c>
      <c r="D57" s="99"/>
      <c r="E57" s="99"/>
      <c r="F57" s="99"/>
      <c r="G57" s="99"/>
      <c r="H57" s="99"/>
      <c r="I57" s="99"/>
      <c r="J57" s="99"/>
      <c r="K57" s="99"/>
      <c r="L57" s="99"/>
      <c r="M57" s="99"/>
      <c r="N57" s="99"/>
      <c r="O57" s="184"/>
      <c r="P57" s="199"/>
      <c r="Q57" s="155"/>
      <c r="R57" s="155"/>
      <c r="S57" s="155"/>
      <c r="T57" s="22">
        <f t="shared" si="8"/>
        <v>0</v>
      </c>
      <c r="U57" s="97">
        <f t="shared" si="9"/>
        <v>0</v>
      </c>
      <c r="W57" s="22">
        <f t="shared" si="3"/>
        <v>0</v>
      </c>
      <c r="X57" s="97">
        <f t="shared" si="4"/>
        <v>0</v>
      </c>
      <c r="Y57" s="23"/>
      <c r="Z57" s="22">
        <f t="shared" si="5"/>
        <v>0</v>
      </c>
      <c r="AA57" s="97">
        <f t="shared" si="6"/>
        <v>0</v>
      </c>
      <c r="AC57" s="276"/>
      <c r="AD57" s="276"/>
      <c r="AE57" s="264"/>
      <c r="AF57" s="264"/>
      <c r="AG57" s="264"/>
      <c r="AH57" s="264"/>
      <c r="AI57" s="264"/>
    </row>
    <row r="58" spans="1:41" ht="21.95" customHeight="1" x14ac:dyDescent="0.25">
      <c r="B58" s="244" t="s">
        <v>142</v>
      </c>
      <c r="C58" s="141" t="s">
        <v>143</v>
      </c>
      <c r="D58" s="142"/>
      <c r="E58" s="142"/>
      <c r="F58" s="142"/>
      <c r="G58" s="142"/>
      <c r="H58" s="142"/>
      <c r="I58" s="142"/>
      <c r="J58" s="142"/>
      <c r="K58" s="142"/>
      <c r="L58" s="142"/>
      <c r="M58" s="142"/>
      <c r="N58" s="142"/>
      <c r="O58" s="186"/>
      <c r="P58" s="199"/>
      <c r="Q58" s="155"/>
      <c r="R58" s="155"/>
      <c r="S58" s="155"/>
      <c r="T58" s="22">
        <f t="shared" si="8"/>
        <v>0</v>
      </c>
      <c r="U58" s="97">
        <f t="shared" si="9"/>
        <v>0</v>
      </c>
      <c r="W58" s="22">
        <f t="shared" si="3"/>
        <v>0</v>
      </c>
      <c r="X58" s="97">
        <f t="shared" si="4"/>
        <v>0</v>
      </c>
      <c r="Y58" s="23"/>
      <c r="Z58" s="22">
        <f t="shared" si="5"/>
        <v>0</v>
      </c>
      <c r="AA58" s="97">
        <f t="shared" si="6"/>
        <v>0</v>
      </c>
      <c r="AC58" s="276"/>
      <c r="AD58" s="276"/>
      <c r="AE58" s="264"/>
      <c r="AF58" s="264"/>
      <c r="AG58" s="264"/>
      <c r="AH58" s="264"/>
      <c r="AI58" s="264"/>
    </row>
    <row r="59" spans="1:41" ht="21.95" customHeight="1" x14ac:dyDescent="0.25">
      <c r="B59" s="243" t="s">
        <v>144</v>
      </c>
      <c r="C59" s="95" t="s">
        <v>145</v>
      </c>
      <c r="D59" s="99"/>
      <c r="E59" s="99"/>
      <c r="F59" s="99"/>
      <c r="G59" s="99"/>
      <c r="H59" s="99"/>
      <c r="I59" s="99"/>
      <c r="J59" s="99"/>
      <c r="K59" s="99"/>
      <c r="L59" s="99"/>
      <c r="M59" s="99"/>
      <c r="N59" s="99"/>
      <c r="O59" s="184"/>
      <c r="P59" s="199"/>
      <c r="Q59" s="155"/>
      <c r="R59" s="155"/>
      <c r="S59" s="155"/>
      <c r="T59" s="22">
        <f t="shared" si="8"/>
        <v>0</v>
      </c>
      <c r="U59" s="97">
        <f t="shared" si="9"/>
        <v>0</v>
      </c>
      <c r="W59" s="22">
        <f t="shared" si="3"/>
        <v>0</v>
      </c>
      <c r="X59" s="97">
        <f t="shared" si="4"/>
        <v>0</v>
      </c>
      <c r="Y59" s="23"/>
      <c r="Z59" s="22">
        <f t="shared" si="5"/>
        <v>0</v>
      </c>
      <c r="AA59" s="97">
        <f t="shared" si="6"/>
        <v>0</v>
      </c>
      <c r="AC59" s="276"/>
      <c r="AD59" s="276"/>
      <c r="AE59" s="264"/>
      <c r="AF59" s="264"/>
      <c r="AG59" s="264"/>
      <c r="AH59" s="264"/>
      <c r="AI59" s="264"/>
    </row>
    <row r="60" spans="1:41" ht="21.95" customHeight="1" x14ac:dyDescent="0.25">
      <c r="B60" s="244" t="s">
        <v>146</v>
      </c>
      <c r="C60" s="141" t="s">
        <v>147</v>
      </c>
      <c r="D60" s="142"/>
      <c r="E60" s="142"/>
      <c r="F60" s="142"/>
      <c r="G60" s="142"/>
      <c r="H60" s="142"/>
      <c r="I60" s="142"/>
      <c r="J60" s="142"/>
      <c r="K60" s="142"/>
      <c r="L60" s="142"/>
      <c r="M60" s="142"/>
      <c r="N60" s="142"/>
      <c r="O60" s="186"/>
      <c r="P60" s="199"/>
      <c r="Q60" s="155"/>
      <c r="R60" s="155"/>
      <c r="S60" s="155"/>
      <c r="T60" s="22">
        <f t="shared" si="8"/>
        <v>0</v>
      </c>
      <c r="U60" s="97">
        <f t="shared" si="9"/>
        <v>0</v>
      </c>
      <c r="W60" s="22">
        <f t="shared" si="3"/>
        <v>0</v>
      </c>
      <c r="X60" s="97">
        <f t="shared" si="4"/>
        <v>0</v>
      </c>
      <c r="Y60" s="23"/>
      <c r="Z60" s="22">
        <f t="shared" si="5"/>
        <v>0</v>
      </c>
      <c r="AA60" s="97">
        <f t="shared" si="6"/>
        <v>0</v>
      </c>
      <c r="AC60" s="276"/>
      <c r="AD60" s="276"/>
      <c r="AE60" s="264"/>
      <c r="AF60" s="264"/>
      <c r="AG60" s="264"/>
      <c r="AH60" s="264"/>
      <c r="AI60" s="264"/>
      <c r="AK60" s="21">
        <f>AE56</f>
        <v>0</v>
      </c>
      <c r="AL60" s="21">
        <f t="shared" ref="AL60:AO60" si="34">AF56</f>
        <v>30000</v>
      </c>
      <c r="AM60" s="21">
        <f t="shared" si="34"/>
        <v>0</v>
      </c>
      <c r="AN60" s="21">
        <f t="shared" si="34"/>
        <v>0</v>
      </c>
      <c r="AO60" s="21">
        <f t="shared" si="34"/>
        <v>0</v>
      </c>
    </row>
    <row r="61" spans="1:41" ht="21.95" customHeight="1" x14ac:dyDescent="0.25">
      <c r="B61" s="243" t="s">
        <v>148</v>
      </c>
      <c r="C61" s="95" t="s">
        <v>149</v>
      </c>
      <c r="D61" s="99"/>
      <c r="E61" s="99"/>
      <c r="F61" s="99"/>
      <c r="G61" s="99"/>
      <c r="H61" s="99"/>
      <c r="I61" s="99"/>
      <c r="J61" s="99"/>
      <c r="K61" s="99"/>
      <c r="L61" s="99"/>
      <c r="M61" s="99"/>
      <c r="N61" s="99"/>
      <c r="O61" s="184"/>
      <c r="P61" s="199"/>
      <c r="Q61" s="155"/>
      <c r="R61" s="155"/>
      <c r="S61" s="155"/>
      <c r="T61" s="22">
        <f t="shared" si="8"/>
        <v>0</v>
      </c>
      <c r="U61" s="97">
        <f t="shared" si="9"/>
        <v>0</v>
      </c>
      <c r="W61" s="22">
        <f t="shared" si="3"/>
        <v>0</v>
      </c>
      <c r="X61" s="97">
        <f t="shared" si="4"/>
        <v>0</v>
      </c>
      <c r="Y61" s="23"/>
      <c r="Z61" s="22">
        <f t="shared" si="5"/>
        <v>0</v>
      </c>
      <c r="AA61" s="97">
        <f t="shared" si="6"/>
        <v>0</v>
      </c>
      <c r="AC61" s="276"/>
      <c r="AD61" s="276"/>
      <c r="AE61" s="264"/>
      <c r="AF61" s="264"/>
      <c r="AG61" s="264"/>
      <c r="AH61" s="264"/>
      <c r="AI61" s="264"/>
    </row>
    <row r="62" spans="1:41" ht="21.95" customHeight="1" x14ac:dyDescent="0.25">
      <c r="B62" s="244" t="s">
        <v>150</v>
      </c>
      <c r="C62" s="141" t="s">
        <v>151</v>
      </c>
      <c r="D62" s="142"/>
      <c r="E62" s="142"/>
      <c r="F62" s="142"/>
      <c r="G62" s="142"/>
      <c r="H62" s="142"/>
      <c r="I62" s="142"/>
      <c r="J62" s="142"/>
      <c r="K62" s="142"/>
      <c r="L62" s="142"/>
      <c r="M62" s="142"/>
      <c r="N62" s="142"/>
      <c r="O62" s="186"/>
      <c r="P62" s="199"/>
      <c r="Q62" s="155"/>
      <c r="R62" s="155"/>
      <c r="S62" s="155"/>
      <c r="T62" s="22">
        <f t="shared" si="8"/>
        <v>0</v>
      </c>
      <c r="U62" s="97">
        <f t="shared" si="9"/>
        <v>0</v>
      </c>
      <c r="W62" s="22">
        <f t="shared" si="3"/>
        <v>0</v>
      </c>
      <c r="X62" s="97">
        <f t="shared" si="4"/>
        <v>0</v>
      </c>
      <c r="Y62" s="23"/>
      <c r="Z62" s="22">
        <f t="shared" si="5"/>
        <v>0</v>
      </c>
      <c r="AA62" s="97">
        <f t="shared" si="6"/>
        <v>0</v>
      </c>
      <c r="AC62" s="276"/>
      <c r="AD62" s="276"/>
      <c r="AE62" s="264"/>
      <c r="AF62" s="264"/>
      <c r="AG62" s="264"/>
      <c r="AH62" s="264"/>
      <c r="AI62" s="264"/>
    </row>
    <row r="63" spans="1:41" ht="21.95" customHeight="1" x14ac:dyDescent="0.25">
      <c r="B63" s="243" t="s">
        <v>152</v>
      </c>
      <c r="C63" s="95" t="s">
        <v>153</v>
      </c>
      <c r="D63" s="99"/>
      <c r="E63" s="99"/>
      <c r="F63" s="99"/>
      <c r="G63" s="99"/>
      <c r="H63" s="99"/>
      <c r="I63" s="99"/>
      <c r="J63" s="99"/>
      <c r="K63" s="99"/>
      <c r="L63" s="99"/>
      <c r="M63" s="99"/>
      <c r="N63" s="99"/>
      <c r="O63" s="184"/>
      <c r="P63" s="199"/>
      <c r="Q63" s="155"/>
      <c r="R63" s="155"/>
      <c r="S63" s="155"/>
      <c r="T63" s="22">
        <f t="shared" si="8"/>
        <v>0</v>
      </c>
      <c r="U63" s="97">
        <f t="shared" si="9"/>
        <v>0</v>
      </c>
      <c r="W63" s="22">
        <f t="shared" si="3"/>
        <v>0</v>
      </c>
      <c r="X63" s="97">
        <f t="shared" si="4"/>
        <v>0</v>
      </c>
      <c r="Y63" s="23"/>
      <c r="Z63" s="22">
        <f t="shared" si="5"/>
        <v>0</v>
      </c>
      <c r="AA63" s="97">
        <f t="shared" si="6"/>
        <v>0</v>
      </c>
      <c r="AC63" s="276"/>
      <c r="AD63" s="276"/>
      <c r="AE63" s="264"/>
      <c r="AF63" s="264"/>
      <c r="AG63" s="264"/>
      <c r="AH63" s="264"/>
      <c r="AI63" s="264"/>
    </row>
    <row r="64" spans="1:41" ht="21.95" customHeight="1" thickBot="1" x14ac:dyDescent="0.3">
      <c r="A64" t="s">
        <v>91</v>
      </c>
      <c r="B64" s="185" t="s">
        <v>154</v>
      </c>
      <c r="C64" s="232" t="s">
        <v>155</v>
      </c>
      <c r="D64" s="233">
        <v>30000</v>
      </c>
      <c r="E64" s="233"/>
      <c r="F64" s="233">
        <v>30000</v>
      </c>
      <c r="G64" s="233">
        <v>30000</v>
      </c>
      <c r="H64" s="233"/>
      <c r="I64" s="233"/>
      <c r="J64" s="233" t="s">
        <v>156</v>
      </c>
      <c r="K64" s="233"/>
      <c r="L64" s="233">
        <v>30000</v>
      </c>
      <c r="M64" s="233"/>
      <c r="N64" s="233"/>
      <c r="O64" s="234"/>
      <c r="P64" s="199" t="s">
        <v>157</v>
      </c>
      <c r="Q64" s="145">
        <f>SUM(D56:D64)</f>
        <v>30000</v>
      </c>
      <c r="R64" s="145">
        <f>SUM(E56:E64)</f>
        <v>0</v>
      </c>
      <c r="S64" s="145">
        <f>SUM(F56:F64)</f>
        <v>30000</v>
      </c>
      <c r="T64" s="22">
        <f t="shared" si="8"/>
        <v>30000</v>
      </c>
      <c r="U64" s="97">
        <f t="shared" si="9"/>
        <v>0</v>
      </c>
      <c r="W64" s="22">
        <f t="shared" si="3"/>
        <v>30000</v>
      </c>
      <c r="X64" s="97">
        <f t="shared" si="4"/>
        <v>0</v>
      </c>
      <c r="Y64" s="23"/>
      <c r="Z64" s="22">
        <f t="shared" si="5"/>
        <v>30000</v>
      </c>
      <c r="AA64" s="97">
        <f t="shared" si="6"/>
        <v>0</v>
      </c>
      <c r="AC64" s="277"/>
      <c r="AD64" s="277"/>
      <c r="AE64" s="265"/>
      <c r="AF64" s="265"/>
      <c r="AG64" s="265"/>
      <c r="AH64" s="265"/>
      <c r="AI64" s="265"/>
    </row>
    <row r="65" spans="1:41" ht="30" customHeight="1" x14ac:dyDescent="0.25">
      <c r="A65" s="235"/>
      <c r="B65" s="236" t="s">
        <v>158</v>
      </c>
      <c r="C65" s="237" t="s">
        <v>159</v>
      </c>
      <c r="D65" s="238"/>
      <c r="E65" s="238"/>
      <c r="F65" s="238"/>
      <c r="G65" s="238"/>
      <c r="H65" s="238"/>
      <c r="I65" s="238"/>
      <c r="J65" s="238"/>
      <c r="K65" s="238"/>
      <c r="L65" s="238"/>
      <c r="M65" s="238"/>
      <c r="N65" s="238"/>
      <c r="O65" s="239"/>
      <c r="P65" s="199"/>
      <c r="Q65" s="155"/>
      <c r="R65" s="155"/>
      <c r="S65" s="155"/>
      <c r="T65" s="22">
        <f t="shared" si="8"/>
        <v>0</v>
      </c>
      <c r="U65" s="97">
        <f t="shared" si="9"/>
        <v>0</v>
      </c>
      <c r="W65" s="22">
        <f t="shared" si="3"/>
        <v>0</v>
      </c>
      <c r="X65" s="97">
        <f t="shared" si="4"/>
        <v>0</v>
      </c>
      <c r="Y65" s="23"/>
      <c r="Z65" s="22">
        <f t="shared" si="5"/>
        <v>0</v>
      </c>
      <c r="AA65" s="97">
        <f t="shared" si="6"/>
        <v>0</v>
      </c>
      <c r="AC65" s="273">
        <v>9</v>
      </c>
      <c r="AD65" s="273" t="s">
        <v>160</v>
      </c>
      <c r="AE65" s="269">
        <f>SUM(K65:K66)</f>
        <v>0</v>
      </c>
      <c r="AF65" s="269">
        <f t="shared" ref="AF65:AI65" si="35">SUM(L65:L66)</f>
        <v>0</v>
      </c>
      <c r="AG65" s="269">
        <f t="shared" si="35"/>
        <v>0</v>
      </c>
      <c r="AH65" s="269">
        <f t="shared" si="35"/>
        <v>0</v>
      </c>
      <c r="AI65" s="269">
        <f t="shared" si="35"/>
        <v>0</v>
      </c>
      <c r="AK65" s="21">
        <f>AE65</f>
        <v>0</v>
      </c>
      <c r="AL65" s="21">
        <f t="shared" ref="AL65:AO65" si="36">AF65</f>
        <v>0</v>
      </c>
      <c r="AM65" s="21">
        <f t="shared" si="36"/>
        <v>0</v>
      </c>
      <c r="AN65" s="21">
        <f t="shared" si="36"/>
        <v>0</v>
      </c>
      <c r="AO65" s="21">
        <f t="shared" si="36"/>
        <v>0</v>
      </c>
    </row>
    <row r="66" spans="1:41" ht="30" customHeight="1" thickBot="1" x14ac:dyDescent="0.3">
      <c r="A66" s="241"/>
      <c r="B66" s="245" t="s">
        <v>161</v>
      </c>
      <c r="C66" s="229" t="s">
        <v>162</v>
      </c>
      <c r="D66" s="230"/>
      <c r="E66" s="230"/>
      <c r="F66" s="230"/>
      <c r="G66" s="230"/>
      <c r="H66" s="230"/>
      <c r="I66" s="230"/>
      <c r="J66" s="230"/>
      <c r="K66" s="230"/>
      <c r="L66" s="230"/>
      <c r="M66" s="230"/>
      <c r="N66" s="230"/>
      <c r="O66" s="231"/>
      <c r="P66" s="158"/>
      <c r="Q66" s="145">
        <f>SUM(D65:D66)</f>
        <v>0</v>
      </c>
      <c r="R66" s="145">
        <f>SUM(E65:E66)</f>
        <v>0</v>
      </c>
      <c r="S66" s="145">
        <f>SUM(F65:F66)</f>
        <v>0</v>
      </c>
      <c r="T66" s="22">
        <f t="shared" si="8"/>
        <v>0</v>
      </c>
      <c r="U66" s="97">
        <f t="shared" si="9"/>
        <v>0</v>
      </c>
      <c r="W66" s="22">
        <f t="shared" si="3"/>
        <v>0</v>
      </c>
      <c r="X66" s="97">
        <f t="shared" si="4"/>
        <v>0</v>
      </c>
      <c r="Y66" s="23"/>
      <c r="Z66" s="22">
        <f t="shared" si="5"/>
        <v>0</v>
      </c>
      <c r="AA66" s="97">
        <f t="shared" si="6"/>
        <v>0</v>
      </c>
      <c r="AC66" s="274"/>
      <c r="AD66" s="274"/>
      <c r="AE66" s="267"/>
      <c r="AF66" s="267"/>
      <c r="AG66" s="267"/>
      <c r="AH66" s="267"/>
      <c r="AI66" s="267"/>
    </row>
    <row r="67" spans="1:41" ht="21.95" customHeight="1" x14ac:dyDescent="0.25">
      <c r="A67" s="235"/>
      <c r="B67" s="236" t="s">
        <v>163</v>
      </c>
      <c r="C67" s="237" t="s">
        <v>164</v>
      </c>
      <c r="D67" s="238"/>
      <c r="E67" s="238"/>
      <c r="F67" s="238"/>
      <c r="G67" s="238"/>
      <c r="H67" s="238"/>
      <c r="I67" s="238"/>
      <c r="J67" s="238"/>
      <c r="K67" s="238"/>
      <c r="L67" s="238"/>
      <c r="M67" s="238"/>
      <c r="N67" s="238"/>
      <c r="O67" s="239"/>
      <c r="P67" s="199"/>
      <c r="Q67" s="155"/>
      <c r="R67" s="155"/>
      <c r="S67" s="155"/>
      <c r="T67" s="22">
        <f t="shared" si="8"/>
        <v>0</v>
      </c>
      <c r="U67" s="97">
        <f t="shared" si="9"/>
        <v>0</v>
      </c>
      <c r="W67" s="22">
        <f t="shared" si="3"/>
        <v>0</v>
      </c>
      <c r="X67" s="97">
        <f t="shared" si="4"/>
        <v>0</v>
      </c>
      <c r="Y67" s="23"/>
      <c r="Z67" s="22">
        <f t="shared" si="5"/>
        <v>0</v>
      </c>
      <c r="AA67" s="97">
        <f t="shared" si="6"/>
        <v>0</v>
      </c>
      <c r="AC67" s="275">
        <v>10</v>
      </c>
      <c r="AD67" s="275" t="s">
        <v>165</v>
      </c>
      <c r="AE67" s="263">
        <f>SUM(K67:K71)</f>
        <v>104208.4</v>
      </c>
      <c r="AF67" s="263">
        <f t="shared" ref="AF67:AI67" si="37">SUM(L67:L71)</f>
        <v>251416.8</v>
      </c>
      <c r="AG67" s="263">
        <f t="shared" si="37"/>
        <v>151416.79999999999</v>
      </c>
      <c r="AH67" s="263">
        <f t="shared" si="37"/>
        <v>157000</v>
      </c>
      <c r="AI67" s="263">
        <f t="shared" si="37"/>
        <v>57000</v>
      </c>
    </row>
    <row r="68" spans="1:41" ht="21.95" customHeight="1" x14ac:dyDescent="0.25">
      <c r="A68" s="240"/>
      <c r="B68" s="140" t="s">
        <v>166</v>
      </c>
      <c r="C68" s="141" t="s">
        <v>167</v>
      </c>
      <c r="D68" s="142"/>
      <c r="E68" s="142"/>
      <c r="F68" s="142"/>
      <c r="G68" s="142"/>
      <c r="H68" s="142"/>
      <c r="I68" s="142"/>
      <c r="J68" s="142"/>
      <c r="K68" s="142"/>
      <c r="L68" s="142"/>
      <c r="M68" s="142"/>
      <c r="N68" s="142"/>
      <c r="O68" s="186"/>
      <c r="P68" s="199"/>
      <c r="Q68" s="155"/>
      <c r="R68" s="155"/>
      <c r="S68" s="155"/>
      <c r="T68" s="22">
        <f t="shared" si="8"/>
        <v>0</v>
      </c>
      <c r="U68" s="97">
        <f t="shared" si="9"/>
        <v>0</v>
      </c>
      <c r="W68" s="22">
        <f t="shared" si="3"/>
        <v>0</v>
      </c>
      <c r="X68" s="97">
        <f t="shared" si="4"/>
        <v>0</v>
      </c>
      <c r="Y68" s="23"/>
      <c r="Z68" s="22">
        <f t="shared" si="5"/>
        <v>0</v>
      </c>
      <c r="AA68" s="97">
        <f t="shared" si="6"/>
        <v>0</v>
      </c>
      <c r="AC68" s="276"/>
      <c r="AD68" s="276"/>
      <c r="AE68" s="264"/>
      <c r="AF68" s="264"/>
      <c r="AG68" s="264"/>
      <c r="AH68" s="264"/>
      <c r="AI68" s="264"/>
    </row>
    <row r="69" spans="1:41" ht="21.95" customHeight="1" x14ac:dyDescent="0.25">
      <c r="A69" s="240"/>
      <c r="B69" s="162" t="s">
        <v>168</v>
      </c>
      <c r="C69" s="95" t="s">
        <v>169</v>
      </c>
      <c r="D69" s="99">
        <v>200000</v>
      </c>
      <c r="E69" s="99">
        <v>200000</v>
      </c>
      <c r="F69" s="99"/>
      <c r="G69" s="99"/>
      <c r="H69" s="99"/>
      <c r="I69" s="99"/>
      <c r="J69" s="99" t="s">
        <v>102</v>
      </c>
      <c r="K69" s="99"/>
      <c r="L69" s="99">
        <v>100000</v>
      </c>
      <c r="M69" s="99"/>
      <c r="N69" s="99">
        <v>100000</v>
      </c>
      <c r="O69" s="184"/>
      <c r="P69" s="158"/>
      <c r="Q69" s="143"/>
      <c r="R69" s="143"/>
      <c r="S69" s="143"/>
      <c r="T69" s="22">
        <f t="shared" si="8"/>
        <v>200000</v>
      </c>
      <c r="U69" s="97">
        <f t="shared" si="9"/>
        <v>0</v>
      </c>
      <c r="W69" s="22">
        <f t="shared" si="3"/>
        <v>200000</v>
      </c>
      <c r="X69" s="97">
        <f t="shared" si="4"/>
        <v>0</v>
      </c>
      <c r="Y69" s="23"/>
      <c r="Z69" s="22">
        <f t="shared" si="5"/>
        <v>0</v>
      </c>
      <c r="AA69" s="97">
        <f t="shared" si="6"/>
        <v>0</v>
      </c>
      <c r="AC69" s="276"/>
      <c r="AD69" s="276"/>
      <c r="AE69" s="264"/>
      <c r="AF69" s="264"/>
      <c r="AG69" s="264"/>
      <c r="AH69" s="264"/>
      <c r="AI69" s="264"/>
      <c r="AK69" s="21">
        <f>AE67</f>
        <v>104208.4</v>
      </c>
      <c r="AL69" s="21">
        <f t="shared" ref="AL69:AO69" si="38">AF67</f>
        <v>251416.8</v>
      </c>
      <c r="AM69" s="21">
        <f t="shared" si="38"/>
        <v>151416.79999999999</v>
      </c>
      <c r="AN69" s="21">
        <f t="shared" si="38"/>
        <v>157000</v>
      </c>
      <c r="AO69" s="21">
        <f t="shared" si="38"/>
        <v>57000</v>
      </c>
    </row>
    <row r="70" spans="1:41" ht="30" customHeight="1" x14ac:dyDescent="0.25">
      <c r="A70" s="240"/>
      <c r="B70" s="140" t="s">
        <v>170</v>
      </c>
      <c r="C70" s="141" t="s">
        <v>171</v>
      </c>
      <c r="D70" s="142">
        <v>285000</v>
      </c>
      <c r="E70" s="142">
        <v>285000</v>
      </c>
      <c r="F70" s="142"/>
      <c r="G70" s="142"/>
      <c r="H70" s="142"/>
      <c r="I70" s="142"/>
      <c r="J70" s="142" t="s">
        <v>102</v>
      </c>
      <c r="K70" s="142">
        <v>57000</v>
      </c>
      <c r="L70" s="142">
        <v>57000</v>
      </c>
      <c r="M70" s="142">
        <v>57000</v>
      </c>
      <c r="N70" s="142">
        <v>57000</v>
      </c>
      <c r="O70" s="142">
        <v>57000</v>
      </c>
      <c r="P70" s="158"/>
      <c r="Q70" s="143"/>
      <c r="R70" s="143"/>
      <c r="S70" s="143"/>
      <c r="T70" s="22">
        <f t="shared" si="8"/>
        <v>285000</v>
      </c>
      <c r="U70" s="97">
        <f t="shared" si="9"/>
        <v>0</v>
      </c>
      <c r="W70" s="22">
        <f t="shared" si="3"/>
        <v>285000</v>
      </c>
      <c r="X70" s="97">
        <f t="shared" si="4"/>
        <v>0</v>
      </c>
      <c r="Y70" s="23"/>
      <c r="Z70" s="22">
        <f t="shared" si="5"/>
        <v>0</v>
      </c>
      <c r="AA70" s="97">
        <f t="shared" si="6"/>
        <v>0</v>
      </c>
      <c r="AC70" s="276"/>
      <c r="AD70" s="276"/>
      <c r="AE70" s="264"/>
      <c r="AF70" s="264"/>
      <c r="AG70" s="264"/>
      <c r="AH70" s="264"/>
      <c r="AI70" s="264"/>
    </row>
    <row r="71" spans="1:41" ht="30" customHeight="1" thickBot="1" x14ac:dyDescent="0.3">
      <c r="A71" s="241"/>
      <c r="B71" s="242" t="s">
        <v>172</v>
      </c>
      <c r="C71" s="209" t="s">
        <v>173</v>
      </c>
      <c r="D71" s="210">
        <v>236042</v>
      </c>
      <c r="E71" s="210"/>
      <c r="F71" s="210">
        <v>236042</v>
      </c>
      <c r="G71" s="210"/>
      <c r="H71" s="210">
        <v>236042</v>
      </c>
      <c r="I71" s="210"/>
      <c r="J71" s="210" t="s">
        <v>174</v>
      </c>
      <c r="K71" s="210">
        <v>47208.4</v>
      </c>
      <c r="L71" s="210">
        <v>94416.8</v>
      </c>
      <c r="M71" s="210">
        <v>94416.8</v>
      </c>
      <c r="N71" s="210"/>
      <c r="O71" s="211"/>
      <c r="P71" s="199"/>
      <c r="Q71" s="145">
        <f>SUM(D67:D71)</f>
        <v>721042</v>
      </c>
      <c r="R71" s="145">
        <f>SUM(E67:E71)</f>
        <v>485000</v>
      </c>
      <c r="S71" s="145">
        <f>SUM(F67:F71)</f>
        <v>236042</v>
      </c>
      <c r="T71" s="22">
        <f t="shared" si="8"/>
        <v>236042</v>
      </c>
      <c r="U71" s="97">
        <f t="shared" si="9"/>
        <v>0</v>
      </c>
      <c r="W71" s="22">
        <f t="shared" si="3"/>
        <v>236042</v>
      </c>
      <c r="X71" s="97">
        <f t="shared" si="4"/>
        <v>0</v>
      </c>
      <c r="Y71" s="23"/>
      <c r="Z71" s="22">
        <f t="shared" ref="Z71:Z78" si="39">SUM(G71:I71)</f>
        <v>236042</v>
      </c>
      <c r="AA71" s="97">
        <f t="shared" si="6"/>
        <v>0</v>
      </c>
      <c r="AC71" s="277"/>
      <c r="AD71" s="277"/>
      <c r="AE71" s="265"/>
      <c r="AF71" s="265"/>
      <c r="AG71" s="265"/>
      <c r="AH71" s="265"/>
      <c r="AI71" s="265"/>
    </row>
    <row r="72" spans="1:41" ht="21.95" customHeight="1" x14ac:dyDescent="0.25">
      <c r="B72" s="222" t="s">
        <v>175</v>
      </c>
      <c r="C72" s="213" t="s">
        <v>176</v>
      </c>
      <c r="D72" s="214">
        <v>6500000</v>
      </c>
      <c r="E72" s="214">
        <v>6500000</v>
      </c>
      <c r="F72" s="214"/>
      <c r="G72" s="214"/>
      <c r="H72" s="214"/>
      <c r="I72" s="214"/>
      <c r="J72" s="214" t="s">
        <v>102</v>
      </c>
      <c r="K72" s="214">
        <v>1300000</v>
      </c>
      <c r="L72" s="214">
        <v>1300000</v>
      </c>
      <c r="M72" s="214">
        <v>1300000</v>
      </c>
      <c r="N72" s="214">
        <v>1300000</v>
      </c>
      <c r="O72" s="215">
        <v>1300000</v>
      </c>
      <c r="P72" s="199"/>
      <c r="Q72" s="155"/>
      <c r="R72" s="155"/>
      <c r="S72" s="155"/>
      <c r="T72" s="22">
        <f t="shared" si="8"/>
        <v>6500000</v>
      </c>
      <c r="U72" s="97">
        <f t="shared" si="9"/>
        <v>0</v>
      </c>
      <c r="W72" s="22">
        <f t="shared" si="3"/>
        <v>6500000</v>
      </c>
      <c r="X72" s="97">
        <f t="shared" si="4"/>
        <v>0</v>
      </c>
      <c r="Y72" s="23"/>
      <c r="Z72" s="22">
        <f t="shared" si="39"/>
        <v>0</v>
      </c>
      <c r="AA72" s="97">
        <f t="shared" si="6"/>
        <v>0</v>
      </c>
      <c r="AC72" s="273">
        <v>11</v>
      </c>
      <c r="AD72" s="273" t="s">
        <v>177</v>
      </c>
      <c r="AE72" s="266">
        <f>SUM(K72:K78)</f>
        <v>1760000</v>
      </c>
      <c r="AF72" s="266">
        <f t="shared" ref="AF72:AI72" si="40">SUM(L72:L78)</f>
        <v>1912000</v>
      </c>
      <c r="AG72" s="266">
        <f t="shared" si="40"/>
        <v>1680000</v>
      </c>
      <c r="AH72" s="266">
        <f t="shared" si="40"/>
        <v>1532000</v>
      </c>
      <c r="AI72" s="266">
        <f t="shared" si="40"/>
        <v>1680000</v>
      </c>
    </row>
    <row r="73" spans="1:41" ht="21.95" customHeight="1" x14ac:dyDescent="0.25">
      <c r="B73" s="183" t="s">
        <v>178</v>
      </c>
      <c r="C73" s="95" t="s">
        <v>179</v>
      </c>
      <c r="D73" s="99">
        <v>300000</v>
      </c>
      <c r="E73" s="99">
        <v>300000</v>
      </c>
      <c r="F73" s="99"/>
      <c r="G73" s="99"/>
      <c r="H73" s="99"/>
      <c r="I73" s="99"/>
      <c r="J73" s="99" t="s">
        <v>102</v>
      </c>
      <c r="K73" s="99"/>
      <c r="L73" s="99">
        <v>300000</v>
      </c>
      <c r="M73" s="99"/>
      <c r="N73" s="99"/>
      <c r="O73" s="184"/>
      <c r="P73" s="246"/>
      <c r="Q73" s="163"/>
      <c r="R73" s="163"/>
      <c r="S73" s="163"/>
      <c r="T73" s="22">
        <f t="shared" si="8"/>
        <v>300000</v>
      </c>
      <c r="U73" s="97">
        <f t="shared" si="9"/>
        <v>0</v>
      </c>
      <c r="W73" s="22">
        <f t="shared" ref="W73:W78" si="41">SUM(E73:F73)</f>
        <v>300000</v>
      </c>
      <c r="X73" s="97">
        <f t="shared" ref="X73:X78" si="42">D73-W73</f>
        <v>0</v>
      </c>
      <c r="Y73" s="23"/>
      <c r="Z73" s="22">
        <f t="shared" si="39"/>
        <v>0</v>
      </c>
      <c r="AA73" s="97">
        <f t="shared" ref="AA73:AA78" si="43">F73-Z73</f>
        <v>0</v>
      </c>
      <c r="AC73" s="278"/>
      <c r="AD73" s="278"/>
      <c r="AE73" s="267"/>
      <c r="AF73" s="267"/>
      <c r="AG73" s="267"/>
      <c r="AH73" s="267"/>
      <c r="AI73" s="267"/>
    </row>
    <row r="74" spans="1:41" ht="30" customHeight="1" x14ac:dyDescent="0.25">
      <c r="B74" s="185" t="s">
        <v>180</v>
      </c>
      <c r="C74" s="141" t="s">
        <v>181</v>
      </c>
      <c r="D74" s="142">
        <v>160000</v>
      </c>
      <c r="E74" s="142">
        <v>160000</v>
      </c>
      <c r="F74" s="142"/>
      <c r="G74" s="142"/>
      <c r="H74" s="142"/>
      <c r="I74" s="142"/>
      <c r="J74" s="142" t="s">
        <v>102</v>
      </c>
      <c r="K74" s="142">
        <v>32000</v>
      </c>
      <c r="L74" s="142">
        <v>32000</v>
      </c>
      <c r="M74" s="142">
        <v>32000</v>
      </c>
      <c r="N74" s="142">
        <v>32000</v>
      </c>
      <c r="O74" s="186">
        <v>32000</v>
      </c>
      <c r="P74" s="199"/>
      <c r="Q74" s="155"/>
      <c r="R74" s="155"/>
      <c r="S74" s="155"/>
      <c r="T74" s="22">
        <f t="shared" si="8"/>
        <v>160000</v>
      </c>
      <c r="U74" s="97">
        <f t="shared" si="9"/>
        <v>0</v>
      </c>
      <c r="W74" s="22">
        <f t="shared" si="41"/>
        <v>160000</v>
      </c>
      <c r="X74" s="97">
        <f t="shared" si="42"/>
        <v>0</v>
      </c>
      <c r="Y74" s="23"/>
      <c r="Z74" s="22">
        <f t="shared" si="39"/>
        <v>0</v>
      </c>
      <c r="AA74" s="97">
        <f t="shared" si="43"/>
        <v>0</v>
      </c>
      <c r="AC74" s="278"/>
      <c r="AD74" s="278"/>
      <c r="AE74" s="267"/>
      <c r="AF74" s="267"/>
      <c r="AG74" s="267"/>
      <c r="AH74" s="267"/>
      <c r="AI74" s="267"/>
    </row>
    <row r="75" spans="1:41" ht="30" customHeight="1" x14ac:dyDescent="0.25">
      <c r="B75" s="183" t="s">
        <v>182</v>
      </c>
      <c r="C75" s="95" t="s">
        <v>183</v>
      </c>
      <c r="D75" s="99">
        <v>1000000</v>
      </c>
      <c r="E75" s="99">
        <v>1000000</v>
      </c>
      <c r="F75" s="99"/>
      <c r="G75" s="99"/>
      <c r="H75" s="99"/>
      <c r="I75" s="99"/>
      <c r="J75" s="99" t="s">
        <v>102</v>
      </c>
      <c r="K75" s="99">
        <v>200000</v>
      </c>
      <c r="L75" s="99">
        <v>200000</v>
      </c>
      <c r="M75" s="99">
        <v>200000</v>
      </c>
      <c r="N75" s="99">
        <v>200000</v>
      </c>
      <c r="O75" s="184">
        <v>200000</v>
      </c>
      <c r="P75" s="199"/>
      <c r="Q75" s="155"/>
      <c r="R75" s="155"/>
      <c r="S75" s="155"/>
      <c r="T75" s="22">
        <f t="shared" si="8"/>
        <v>1000000</v>
      </c>
      <c r="U75" s="97">
        <f t="shared" si="9"/>
        <v>0</v>
      </c>
      <c r="W75" s="22">
        <f t="shared" si="41"/>
        <v>1000000</v>
      </c>
      <c r="X75" s="97">
        <f t="shared" si="42"/>
        <v>0</v>
      </c>
      <c r="Y75" s="23"/>
      <c r="Z75" s="22">
        <f t="shared" si="39"/>
        <v>0</v>
      </c>
      <c r="AA75" s="97">
        <f t="shared" si="43"/>
        <v>0</v>
      </c>
      <c r="AC75" s="278"/>
      <c r="AD75" s="278"/>
      <c r="AE75" s="267"/>
      <c r="AF75" s="267"/>
      <c r="AG75" s="267"/>
      <c r="AH75" s="267"/>
      <c r="AI75" s="267"/>
      <c r="AK75" s="21">
        <f>AE72</f>
        <v>1760000</v>
      </c>
      <c r="AL75" s="21">
        <f t="shared" ref="AL75:AO75" si="44">AF72</f>
        <v>1912000</v>
      </c>
      <c r="AM75" s="21">
        <f t="shared" si="44"/>
        <v>1680000</v>
      </c>
      <c r="AN75" s="21">
        <f t="shared" si="44"/>
        <v>1532000</v>
      </c>
      <c r="AO75" s="21">
        <f t="shared" si="44"/>
        <v>1680000</v>
      </c>
    </row>
    <row r="76" spans="1:41" ht="21.95" customHeight="1" x14ac:dyDescent="0.25">
      <c r="B76" s="185" t="s">
        <v>184</v>
      </c>
      <c r="C76" s="141" t="s">
        <v>185</v>
      </c>
      <c r="D76" s="142">
        <v>80000</v>
      </c>
      <c r="E76" s="142">
        <v>80000</v>
      </c>
      <c r="F76" s="142"/>
      <c r="G76" s="142"/>
      <c r="H76" s="142"/>
      <c r="I76" s="142"/>
      <c r="J76" s="142" t="s">
        <v>102</v>
      </c>
      <c r="K76" s="142"/>
      <c r="L76" s="142">
        <v>80000</v>
      </c>
      <c r="M76" s="142"/>
      <c r="N76" s="142"/>
      <c r="O76" s="186"/>
      <c r="P76" s="199"/>
      <c r="Q76" s="155"/>
      <c r="R76" s="155"/>
      <c r="S76" s="155"/>
      <c r="T76" s="22">
        <f t="shared" si="8"/>
        <v>80000</v>
      </c>
      <c r="U76" s="97">
        <f t="shared" si="9"/>
        <v>0</v>
      </c>
      <c r="W76" s="22">
        <f t="shared" si="41"/>
        <v>80000</v>
      </c>
      <c r="X76" s="97">
        <f t="shared" si="42"/>
        <v>0</v>
      </c>
      <c r="Y76" s="23"/>
      <c r="Z76" s="22">
        <f t="shared" si="39"/>
        <v>0</v>
      </c>
      <c r="AA76" s="97">
        <f t="shared" si="43"/>
        <v>0</v>
      </c>
      <c r="AC76" s="278"/>
      <c r="AD76" s="278"/>
      <c r="AE76" s="267"/>
      <c r="AF76" s="267"/>
      <c r="AG76" s="267"/>
      <c r="AH76" s="267"/>
      <c r="AI76" s="267"/>
    </row>
    <row r="77" spans="1:41" ht="21.95" customHeight="1" x14ac:dyDescent="0.25">
      <c r="B77" s="183" t="s">
        <v>186</v>
      </c>
      <c r="C77" s="95" t="s">
        <v>187</v>
      </c>
      <c r="D77" s="99">
        <v>80000</v>
      </c>
      <c r="E77" s="99">
        <v>80000</v>
      </c>
      <c r="F77" s="99"/>
      <c r="G77" s="99"/>
      <c r="H77" s="99"/>
      <c r="I77" s="99"/>
      <c r="J77" s="99" t="s">
        <v>102</v>
      </c>
      <c r="K77" s="99">
        <v>80000</v>
      </c>
      <c r="L77" s="99"/>
      <c r="M77" s="99"/>
      <c r="N77" s="99"/>
      <c r="O77" s="184"/>
      <c r="P77" s="199"/>
      <c r="Q77" s="155"/>
      <c r="R77" s="155"/>
      <c r="S77" s="155"/>
      <c r="T77" s="22">
        <f t="shared" si="8"/>
        <v>80000</v>
      </c>
      <c r="U77" s="97">
        <f t="shared" si="9"/>
        <v>0</v>
      </c>
      <c r="W77" s="22">
        <f t="shared" si="41"/>
        <v>80000</v>
      </c>
      <c r="X77" s="97">
        <f t="shared" si="42"/>
        <v>0</v>
      </c>
      <c r="Y77" s="23"/>
      <c r="Z77" s="22">
        <f t="shared" si="39"/>
        <v>0</v>
      </c>
      <c r="AA77" s="97">
        <f t="shared" si="43"/>
        <v>0</v>
      </c>
      <c r="AC77" s="278"/>
      <c r="AD77" s="278"/>
      <c r="AE77" s="267"/>
      <c r="AF77" s="267"/>
      <c r="AG77" s="267"/>
      <c r="AH77" s="267"/>
      <c r="AI77" s="267"/>
    </row>
    <row r="78" spans="1:41" ht="21.95" customHeight="1" thickBot="1" x14ac:dyDescent="0.3">
      <c r="B78" s="228" t="s">
        <v>188</v>
      </c>
      <c r="C78" s="229" t="s">
        <v>189</v>
      </c>
      <c r="D78" s="230">
        <v>444000</v>
      </c>
      <c r="E78" s="230">
        <v>444000</v>
      </c>
      <c r="F78" s="230"/>
      <c r="G78" s="230"/>
      <c r="H78" s="230"/>
      <c r="I78" s="230"/>
      <c r="J78" s="230" t="s">
        <v>102</v>
      </c>
      <c r="K78" s="230">
        <v>148000</v>
      </c>
      <c r="L78" s="230"/>
      <c r="M78" s="230">
        <v>148000</v>
      </c>
      <c r="N78" s="230"/>
      <c r="O78" s="231">
        <v>148000</v>
      </c>
      <c r="P78" s="158"/>
      <c r="Q78" s="145">
        <f>SUM(D72:D78)</f>
        <v>8564000</v>
      </c>
      <c r="R78" s="145">
        <f>SUM(E72:E78)</f>
        <v>8564000</v>
      </c>
      <c r="S78" s="145">
        <f>SUM(F72:F78)</f>
        <v>0</v>
      </c>
      <c r="T78" s="22">
        <f t="shared" si="8"/>
        <v>444000</v>
      </c>
      <c r="U78" s="97">
        <f t="shared" si="9"/>
        <v>0</v>
      </c>
      <c r="W78" s="22">
        <f t="shared" si="41"/>
        <v>444000</v>
      </c>
      <c r="X78" s="97">
        <f t="shared" si="42"/>
        <v>0</v>
      </c>
      <c r="Y78" s="23"/>
      <c r="Z78" s="22">
        <f t="shared" si="39"/>
        <v>0</v>
      </c>
      <c r="AA78" s="97">
        <f t="shared" si="43"/>
        <v>0</v>
      </c>
      <c r="AC78" s="274"/>
      <c r="AD78" s="274"/>
      <c r="AE78" s="268"/>
      <c r="AF78" s="268"/>
      <c r="AG78" s="268"/>
      <c r="AH78" s="268"/>
      <c r="AI78" s="268"/>
    </row>
    <row r="80" spans="1:41" s="103" customFormat="1" ht="20.100000000000001" customHeight="1" x14ac:dyDescent="0.25">
      <c r="B80" s="247"/>
      <c r="C80" s="247" t="s">
        <v>190</v>
      </c>
      <c r="D80" s="248">
        <f t="shared" ref="D80:I80" si="45">SUM(D6:D79)</f>
        <v>18594641.689999998</v>
      </c>
      <c r="E80" s="248">
        <f t="shared" si="45"/>
        <v>18161641.73</v>
      </c>
      <c r="F80" s="248">
        <f t="shared" si="45"/>
        <v>432999.95999999996</v>
      </c>
      <c r="G80" s="248">
        <f t="shared" si="45"/>
        <v>30000</v>
      </c>
      <c r="H80" s="248">
        <f t="shared" si="45"/>
        <v>336042</v>
      </c>
      <c r="I80" s="248">
        <f t="shared" si="45"/>
        <v>66957.959999999992</v>
      </c>
      <c r="J80" s="248"/>
      <c r="K80" s="248">
        <f t="shared" ref="K80:U80" si="46">SUM(K6:K79)</f>
        <v>2184499.6933333334</v>
      </c>
      <c r="L80" s="248">
        <f t="shared" si="46"/>
        <v>5033243.899166666</v>
      </c>
      <c r="M80" s="248">
        <f t="shared" si="46"/>
        <v>3871243.9024999999</v>
      </c>
      <c r="N80" s="248">
        <f t="shared" si="46"/>
        <v>3728827.1025</v>
      </c>
      <c r="O80" s="248">
        <f t="shared" si="46"/>
        <v>3776827.1025</v>
      </c>
      <c r="P80" s="127">
        <f t="shared" si="46"/>
        <v>0</v>
      </c>
      <c r="Q80" s="127">
        <f t="shared" si="46"/>
        <v>18594641.689999998</v>
      </c>
      <c r="R80" s="127">
        <f t="shared" si="46"/>
        <v>18161641.73</v>
      </c>
      <c r="S80" s="127">
        <f t="shared" si="46"/>
        <v>432999.95999999996</v>
      </c>
      <c r="T80" s="102">
        <f t="shared" si="46"/>
        <v>18594641.699999999</v>
      </c>
      <c r="U80" s="102" t="e">
        <f t="shared" si="46"/>
        <v>#VALUE!</v>
      </c>
      <c r="V80" s="102"/>
      <c r="W80" s="102">
        <f>SUM(W6:W79)</f>
        <v>18594641.689999998</v>
      </c>
      <c r="X80" s="102" t="e">
        <f>SUM(X6:X79)</f>
        <v>#VALUE!</v>
      </c>
      <c r="Y80" s="102"/>
      <c r="Z80" s="102">
        <f>SUM(Z6:Z79)</f>
        <v>432999.95999999996</v>
      </c>
      <c r="AA80" s="102">
        <f>SUM(AA6:AA79)</f>
        <v>0</v>
      </c>
      <c r="AD80" s="249" t="s">
        <v>191</v>
      </c>
      <c r="AE80" s="250">
        <f>SUM(AE6:AE78)</f>
        <v>2184499.6933333334</v>
      </c>
      <c r="AF80" s="250">
        <f>SUM(AF6:AF78)</f>
        <v>5033243.899166666</v>
      </c>
      <c r="AG80" s="250">
        <f>SUM(AG6:AG78)</f>
        <v>3871243.9024999999</v>
      </c>
      <c r="AH80" s="250">
        <f>SUM(AH6:AH78)</f>
        <v>3728827.1025</v>
      </c>
      <c r="AI80" s="250">
        <f>SUM(AI6:AI78)</f>
        <v>3776827.1025</v>
      </c>
      <c r="AJ80" s="138"/>
      <c r="AK80" s="138">
        <f>SUM(AK6:AK78)</f>
        <v>2184499.6933333334</v>
      </c>
      <c r="AL80" s="138">
        <f>SUM(AL6:AL78)</f>
        <v>5033243.899166666</v>
      </c>
      <c r="AM80" s="138">
        <f>SUM(AM6:AM78)</f>
        <v>3871243.9024999999</v>
      </c>
      <c r="AN80" s="138">
        <f>SUM(AN6:AN78)</f>
        <v>3728827.1025</v>
      </c>
      <c r="AO80" s="138">
        <f>SUM(AO6:AO78)</f>
        <v>3776827.1025</v>
      </c>
    </row>
    <row r="81" spans="2:41" hidden="1" x14ac:dyDescent="0.25">
      <c r="B81" s="93" t="s">
        <v>192</v>
      </c>
    </row>
    <row r="82" spans="2:41" hidden="1" x14ac:dyDescent="0.25">
      <c r="O82" s="133">
        <f>SUM(K80:O80)</f>
        <v>18594641.699999999</v>
      </c>
      <c r="P82" s="134" t="s">
        <v>192</v>
      </c>
      <c r="AD82" s="23" t="s">
        <v>192</v>
      </c>
      <c r="AE82" s="22">
        <f>AE80-K$80</f>
        <v>0</v>
      </c>
      <c r="AF82" s="22">
        <f>AF80-L$80</f>
        <v>0</v>
      </c>
      <c r="AG82" s="22">
        <f t="shared" ref="AG82:AI82" si="47">AG80-M$80</f>
        <v>0</v>
      </c>
      <c r="AH82" s="22">
        <f t="shared" si="47"/>
        <v>0</v>
      </c>
      <c r="AI82" s="22">
        <f t="shared" si="47"/>
        <v>0</v>
      </c>
      <c r="AJ82" s="22"/>
      <c r="AK82" s="22">
        <f>AK80-K$80</f>
        <v>0</v>
      </c>
      <c r="AL82" s="22">
        <f t="shared" ref="AL82:AO82" si="48">AL80-L$80</f>
        <v>0</v>
      </c>
      <c r="AM82" s="22">
        <f t="shared" si="48"/>
        <v>0</v>
      </c>
      <c r="AN82" s="22">
        <f t="shared" si="48"/>
        <v>0</v>
      </c>
      <c r="AO82" s="22">
        <f t="shared" si="48"/>
        <v>0</v>
      </c>
    </row>
    <row r="84" spans="2:41" ht="21" x14ac:dyDescent="0.35">
      <c r="D84" s="74"/>
      <c r="E84" s="74"/>
      <c r="F84" s="74"/>
      <c r="G84" s="73"/>
      <c r="H84" s="75"/>
      <c r="I84" s="75"/>
      <c r="J84" s="76"/>
      <c r="K84" s="61"/>
      <c r="L84" s="77"/>
      <c r="M84" s="61"/>
      <c r="N84" s="61"/>
      <c r="O84" s="78"/>
      <c r="P84" s="78"/>
      <c r="Q84" s="78"/>
      <c r="R84" s="78"/>
      <c r="S84" s="78"/>
      <c r="T84" s="61"/>
    </row>
    <row r="85" spans="2:41" ht="15.75" x14ac:dyDescent="0.25">
      <c r="C85" s="62"/>
      <c r="D85" s="63"/>
      <c r="E85" s="63"/>
      <c r="F85" s="63"/>
      <c r="G85" s="62"/>
      <c r="H85" s="64"/>
      <c r="I85" s="64"/>
      <c r="J85" s="65"/>
      <c r="K85" s="60"/>
      <c r="L85" s="66"/>
      <c r="M85" s="60"/>
      <c r="N85" s="60"/>
      <c r="O85" s="67"/>
      <c r="P85" s="67"/>
      <c r="Q85" s="67"/>
      <c r="R85" s="67"/>
      <c r="S85" s="67"/>
      <c r="T85" s="60"/>
    </row>
  </sheetData>
  <sheetProtection algorithmName="SHA-512" hashValue="kHrmFLI6/ngRWiwwPR3vTgUXBpwOxH+oPa3uShNw6hlDa+tEDbcqgnpc7Ie0WnDUs4Q+th+Ip4E1h+jHthAC8w==" saltValue="piqz2dKokM2wPYXwiUj/VA==" spinCount="100000" sheet="1" objects="1" scenarios="1"/>
  <mergeCells count="77">
    <mergeCell ref="AD6:AD30"/>
    <mergeCell ref="AC6:AC30"/>
    <mergeCell ref="AD31:AD41"/>
    <mergeCell ref="AC31:AC41"/>
    <mergeCell ref="AD42:AD43"/>
    <mergeCell ref="AC42:AC43"/>
    <mergeCell ref="AD67:AD71"/>
    <mergeCell ref="AC67:AC71"/>
    <mergeCell ref="AD72:AD78"/>
    <mergeCell ref="AC72:AC78"/>
    <mergeCell ref="AD56:AD64"/>
    <mergeCell ref="AC56:AC64"/>
    <mergeCell ref="AE42:AE43"/>
    <mergeCell ref="AE44:AE47"/>
    <mergeCell ref="AE48:AE49"/>
    <mergeCell ref="AD65:AD66"/>
    <mergeCell ref="AC65:AC66"/>
    <mergeCell ref="AD44:AD47"/>
    <mergeCell ref="AC44:AC47"/>
    <mergeCell ref="AD48:AD49"/>
    <mergeCell ref="AC48:AC49"/>
    <mergeCell ref="AD50:AD52"/>
    <mergeCell ref="AC50:AC52"/>
    <mergeCell ref="AD53:AD55"/>
    <mergeCell ref="AC53:AC55"/>
    <mergeCell ref="AE72:AE78"/>
    <mergeCell ref="AF6:AF30"/>
    <mergeCell ref="AG6:AG30"/>
    <mergeCell ref="AF44:AF47"/>
    <mergeCell ref="AG44:AG47"/>
    <mergeCell ref="AF53:AF55"/>
    <mergeCell ref="AG53:AG55"/>
    <mergeCell ref="AF67:AF71"/>
    <mergeCell ref="AG67:AG71"/>
    <mergeCell ref="AE50:AE52"/>
    <mergeCell ref="AE53:AE55"/>
    <mergeCell ref="AE56:AE64"/>
    <mergeCell ref="AE65:AE66"/>
    <mergeCell ref="AE67:AE71"/>
    <mergeCell ref="AE6:AE30"/>
    <mergeCell ref="AE31:AE41"/>
    <mergeCell ref="AH6:AH30"/>
    <mergeCell ref="AF31:AF41"/>
    <mergeCell ref="AG31:AG41"/>
    <mergeCell ref="AH31:AH41"/>
    <mergeCell ref="AF42:AF43"/>
    <mergeCell ref="AG42:AG43"/>
    <mergeCell ref="AH42:AH43"/>
    <mergeCell ref="AH44:AH47"/>
    <mergeCell ref="AF48:AF49"/>
    <mergeCell ref="AG48:AG49"/>
    <mergeCell ref="AH48:AH49"/>
    <mergeCell ref="AF50:AF52"/>
    <mergeCell ref="AG50:AG52"/>
    <mergeCell ref="AH50:AH52"/>
    <mergeCell ref="AF56:AF64"/>
    <mergeCell ref="AG56:AG64"/>
    <mergeCell ref="AH56:AH64"/>
    <mergeCell ref="AF65:AF66"/>
    <mergeCell ref="AG65:AG66"/>
    <mergeCell ref="AH65:AH66"/>
    <mergeCell ref="AH67:AH71"/>
    <mergeCell ref="AF72:AF78"/>
    <mergeCell ref="AG72:AG78"/>
    <mergeCell ref="AH72:AH78"/>
    <mergeCell ref="AI6:AI30"/>
    <mergeCell ref="AI31:AI41"/>
    <mergeCell ref="AI42:AI43"/>
    <mergeCell ref="AI44:AI47"/>
    <mergeCell ref="AI48:AI49"/>
    <mergeCell ref="AI50:AI52"/>
    <mergeCell ref="AI53:AI55"/>
    <mergeCell ref="AI56:AI64"/>
    <mergeCell ref="AI65:AI66"/>
    <mergeCell ref="AI67:AI71"/>
    <mergeCell ref="AI72:AI78"/>
    <mergeCell ref="AH53:AH55"/>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
  <sheetViews>
    <sheetView zoomScale="124" zoomScaleNormal="124" workbookViewId="0">
      <selection activeCell="B15" sqref="B15"/>
    </sheetView>
  </sheetViews>
  <sheetFormatPr defaultRowHeight="15" x14ac:dyDescent="0.25"/>
  <cols>
    <col min="2" max="2" width="70.5703125" customWidth="1"/>
    <col min="3" max="3" width="10" customWidth="1"/>
    <col min="4" max="4" width="10.7109375" customWidth="1"/>
    <col min="5" max="5" width="12.42578125" customWidth="1"/>
    <col min="6" max="6" width="1.140625" customWidth="1"/>
    <col min="7" max="7" width="13.28515625" customWidth="1"/>
    <col min="8" max="8" width="15.5703125" customWidth="1"/>
    <col min="9" max="9" width="11.7109375" customWidth="1"/>
    <col min="10" max="10" width="10" customWidth="1"/>
    <col min="11" max="11" width="10.5703125" customWidth="1"/>
    <col min="12" max="13" width="10.7109375" customWidth="1"/>
  </cols>
  <sheetData>
    <row r="1" spans="1:29" x14ac:dyDescent="0.25">
      <c r="A1" s="9"/>
      <c r="B1" s="25"/>
      <c r="C1" s="25"/>
      <c r="D1" s="25"/>
      <c r="E1" s="9"/>
      <c r="F1" s="1"/>
      <c r="G1" s="3"/>
      <c r="H1" s="2"/>
      <c r="I1" s="7"/>
      <c r="L1" s="42"/>
      <c r="M1" s="42"/>
      <c r="O1" s="12"/>
      <c r="T1" s="21"/>
      <c r="U1" s="21"/>
      <c r="V1" s="21"/>
      <c r="W1" s="21"/>
      <c r="X1" s="21"/>
      <c r="Y1" s="22"/>
      <c r="Z1" s="22"/>
      <c r="AA1" s="4"/>
      <c r="AB1" s="2"/>
      <c r="AC1" s="6"/>
    </row>
    <row r="2" spans="1:29" s="61" customFormat="1" ht="21" x14ac:dyDescent="0.35">
      <c r="A2" s="73" t="s">
        <v>193</v>
      </c>
      <c r="B2" s="74"/>
      <c r="C2" s="74"/>
      <c r="D2" s="74"/>
      <c r="E2" s="73"/>
      <c r="F2" s="75"/>
      <c r="G2" s="76"/>
      <c r="I2" s="77"/>
      <c r="L2" s="78"/>
      <c r="M2" s="78"/>
      <c r="O2" s="79"/>
      <c r="T2" s="80"/>
      <c r="U2" s="80"/>
      <c r="V2" s="80"/>
      <c r="W2" s="80"/>
      <c r="X2" s="80"/>
      <c r="Y2" s="81"/>
      <c r="Z2" s="81"/>
      <c r="AA2" s="82"/>
      <c r="AC2" s="83"/>
    </row>
    <row r="3" spans="1:29" s="60" customFormat="1" ht="15.75" x14ac:dyDescent="0.25">
      <c r="A3" s="62"/>
      <c r="B3" s="63"/>
      <c r="C3" s="63"/>
      <c r="D3" s="63"/>
      <c r="E3" s="62"/>
      <c r="F3" s="64"/>
      <c r="G3" s="65"/>
      <c r="I3" s="66"/>
      <c r="L3" s="67"/>
      <c r="M3" s="67"/>
      <c r="O3" s="68"/>
      <c r="T3" s="69"/>
      <c r="U3" s="69"/>
      <c r="V3" s="69"/>
      <c r="W3" s="69"/>
      <c r="X3" s="69"/>
      <c r="Y3" s="70"/>
      <c r="Z3" s="70"/>
      <c r="AA3" s="71"/>
      <c r="AC3" s="72"/>
    </row>
    <row r="5" spans="1:29" s="18" customFormat="1" ht="33" customHeight="1" x14ac:dyDescent="0.25">
      <c r="A5" s="32" t="s">
        <v>22</v>
      </c>
      <c r="B5" s="33" t="s">
        <v>194</v>
      </c>
      <c r="C5" s="43" t="s">
        <v>195</v>
      </c>
      <c r="D5" s="43" t="s">
        <v>196</v>
      </c>
      <c r="E5" s="43" t="s">
        <v>197</v>
      </c>
      <c r="F5" s="32" t="s">
        <v>198</v>
      </c>
      <c r="G5" s="32" t="s">
        <v>199</v>
      </c>
      <c r="H5" s="43" t="s">
        <v>200</v>
      </c>
      <c r="I5" s="32">
        <v>2023</v>
      </c>
      <c r="J5" s="32">
        <v>2024</v>
      </c>
      <c r="K5" s="32">
        <v>2025</v>
      </c>
      <c r="L5" s="32">
        <v>2026</v>
      </c>
      <c r="M5" s="32">
        <v>2027</v>
      </c>
    </row>
    <row r="6" spans="1:29" ht="27.6" customHeight="1" x14ac:dyDescent="0.25">
      <c r="A6" s="7">
        <v>1</v>
      </c>
      <c r="B6" s="16" t="s">
        <v>201</v>
      </c>
      <c r="C6">
        <v>36</v>
      </c>
      <c r="D6" s="91">
        <v>182</v>
      </c>
      <c r="E6" s="28">
        <f>'A 1.1.DETALL MESURES'!Q29</f>
        <v>3912641.73</v>
      </c>
      <c r="F6" s="121">
        <f>E6/$E$18</f>
        <v>0.21041769963785736</v>
      </c>
      <c r="G6" s="28">
        <f>'A 1.1.DETALL MESURES'!R29</f>
        <v>3812641.73</v>
      </c>
      <c r="H6" s="28">
        <f>'A 1.1.DETALL MESURES'!S29</f>
        <v>100000</v>
      </c>
      <c r="I6" s="28">
        <f>'A 1.1.DETALL MESURES'!AK18</f>
        <v>33333.333333333336</v>
      </c>
      <c r="J6" s="28">
        <f>'A 1.1.DETALL MESURES'!AL18</f>
        <v>1019827.0991666666</v>
      </c>
      <c r="K6" s="28">
        <f>'A 1.1.DETALL MESURES'!AM18</f>
        <v>953160.4325</v>
      </c>
      <c r="L6" s="28">
        <f>'A 1.1.DETALL MESURES'!AN18</f>
        <v>953160.4325</v>
      </c>
      <c r="M6" s="28">
        <f>'A 1.1.DETALL MESURES'!AO18</f>
        <v>953160.4325</v>
      </c>
    </row>
    <row r="7" spans="1:29" ht="27.6" customHeight="1" x14ac:dyDescent="0.25">
      <c r="A7" s="34">
        <v>2</v>
      </c>
      <c r="B7" s="35" t="s">
        <v>202</v>
      </c>
      <c r="C7" s="36">
        <v>11</v>
      </c>
      <c r="D7" s="36">
        <v>43</v>
      </c>
      <c r="E7" s="257">
        <f>'A 1.1.DETALL MESURES'!Q38</f>
        <v>5066957.96</v>
      </c>
      <c r="F7" s="257">
        <f>'A 1.1.DETALL MESURES'!R38</f>
        <v>5000000</v>
      </c>
      <c r="G7" s="257">
        <f>'A 1.1.DETALL MESURES'!R38</f>
        <v>5000000</v>
      </c>
      <c r="H7" s="37">
        <f>'A 1.1.DETALL MESURES'!S38</f>
        <v>66957.959999999992</v>
      </c>
      <c r="I7" s="37">
        <f>'A 1.1.DETALL MESURES'!AK36</f>
        <v>66957.959999999992</v>
      </c>
      <c r="J7" s="37">
        <f>'A 1.1.DETALL MESURES'!AL36</f>
        <v>1800000</v>
      </c>
      <c r="K7" s="37">
        <f>'A 1.1.DETALL MESURES'!AM36</f>
        <v>1066666.67</v>
      </c>
      <c r="L7" s="37">
        <f>'A 1.1.DETALL MESURES'!AN36</f>
        <v>1066666.67</v>
      </c>
      <c r="M7" s="37">
        <f>'A 1.1.DETALL MESURES'!AO36</f>
        <v>1066666.67</v>
      </c>
    </row>
    <row r="8" spans="1:29" ht="27.6" customHeight="1" x14ac:dyDescent="0.25">
      <c r="A8" s="7">
        <v>3</v>
      </c>
      <c r="B8" s="16" t="s">
        <v>203</v>
      </c>
      <c r="C8">
        <v>2</v>
      </c>
      <c r="D8">
        <v>8</v>
      </c>
      <c r="E8" s="28">
        <f>'A 1.1.DETALL MESURES'!Q43</f>
        <v>0</v>
      </c>
      <c r="F8" s="52">
        <f t="shared" ref="F8:F16" si="0">E8/$E$18</f>
        <v>0</v>
      </c>
      <c r="G8" s="28">
        <f>'A 1.1.DETALL MESURES'!R43</f>
        <v>0</v>
      </c>
      <c r="H8" s="28">
        <f>'A 1.1.DETALL MESURES'!S43</f>
        <v>0</v>
      </c>
      <c r="I8" s="28">
        <f>'A 1.1.DETALL MESURES'!AK42</f>
        <v>0</v>
      </c>
      <c r="J8" s="28">
        <f>'A 1.1.DETALL MESURES'!AL42</f>
        <v>0</v>
      </c>
      <c r="K8" s="28">
        <f>'A 1.1.DETALL MESURES'!AM42</f>
        <v>0</v>
      </c>
      <c r="L8" s="28">
        <f>'A 1.1.DETALL MESURES'!AN42</f>
        <v>0</v>
      </c>
      <c r="M8" s="28">
        <f>'A 1.1.DETALL MESURES'!AO42</f>
        <v>0</v>
      </c>
    </row>
    <row r="9" spans="1:29" ht="27.6" customHeight="1" x14ac:dyDescent="0.25">
      <c r="A9" s="34">
        <v>4</v>
      </c>
      <c r="B9" s="35" t="s">
        <v>204</v>
      </c>
      <c r="C9" s="36">
        <v>4</v>
      </c>
      <c r="D9" s="36">
        <v>12</v>
      </c>
      <c r="E9" s="37">
        <f>'A 1.1.DETALL MESURES'!Q47</f>
        <v>0</v>
      </c>
      <c r="F9" s="122">
        <f t="shared" si="0"/>
        <v>0</v>
      </c>
      <c r="G9" s="37">
        <f>'A 1.1.DETALL MESURES'!R47</f>
        <v>0</v>
      </c>
      <c r="H9" s="37">
        <f>'A 1.1.DETALL MESURES'!S47</f>
        <v>0</v>
      </c>
      <c r="I9" s="37">
        <f>'A 1.1.DETALL MESURES'!AK45</f>
        <v>0</v>
      </c>
      <c r="J9" s="37">
        <f>'A 1.1.DETALL MESURES'!AL45</f>
        <v>0</v>
      </c>
      <c r="K9" s="37">
        <f>'A 1.1.DETALL MESURES'!AM45</f>
        <v>0</v>
      </c>
      <c r="L9" s="37">
        <f>'A 1.1.DETALL MESURES'!AN45</f>
        <v>0</v>
      </c>
      <c r="M9" s="37">
        <f>'A 1.1.DETALL MESURES'!AO45</f>
        <v>0</v>
      </c>
    </row>
    <row r="10" spans="1:29" ht="27.6" customHeight="1" x14ac:dyDescent="0.25">
      <c r="A10" s="7">
        <v>5</v>
      </c>
      <c r="B10" s="16" t="s">
        <v>205</v>
      </c>
      <c r="C10">
        <v>2</v>
      </c>
      <c r="D10">
        <v>4</v>
      </c>
      <c r="E10" s="28">
        <f>'A 1.1.DETALL MESURES'!Q49</f>
        <v>0</v>
      </c>
      <c r="F10" s="52">
        <f t="shared" si="0"/>
        <v>0</v>
      </c>
      <c r="G10" s="28">
        <f>'A 1.1.DETALL MESURES'!R49</f>
        <v>0</v>
      </c>
      <c r="H10" s="28">
        <f>'A 1.1.DETALL MESURES'!S49</f>
        <v>0</v>
      </c>
      <c r="I10" s="28">
        <f>'A 1.1.DETALL MESURES'!AK48</f>
        <v>0</v>
      </c>
      <c r="J10" s="28">
        <f>'A 1.1.DETALL MESURES'!AL48</f>
        <v>0</v>
      </c>
      <c r="K10" s="28">
        <f>'A 1.1.DETALL MESURES'!AM48</f>
        <v>0</v>
      </c>
      <c r="L10" s="28">
        <f>'A 1.1.DETALL MESURES'!AN48</f>
        <v>0</v>
      </c>
      <c r="M10" s="28">
        <f>'A 1.1.DETALL MESURES'!AO48</f>
        <v>0</v>
      </c>
    </row>
    <row r="11" spans="1:29" ht="27.6" customHeight="1" x14ac:dyDescent="0.25">
      <c r="A11" s="34">
        <v>6</v>
      </c>
      <c r="B11" s="35" t="s">
        <v>206</v>
      </c>
      <c r="C11" s="36">
        <v>3</v>
      </c>
      <c r="D11" s="36">
        <v>9</v>
      </c>
      <c r="E11" s="37">
        <f>'A 1.1.DETALL MESURES'!Q52</f>
        <v>300000</v>
      </c>
      <c r="F11" s="122">
        <f t="shared" si="0"/>
        <v>1.6133680067701269E-2</v>
      </c>
      <c r="G11" s="37">
        <f>'A 1.1.DETALL MESURES'!R52</f>
        <v>300000</v>
      </c>
      <c r="H11" s="37">
        <f>'A 1.1.DETALL MESURES'!S52</f>
        <v>0</v>
      </c>
      <c r="I11" s="37">
        <f>'A 1.1.DETALL MESURES'!AK51</f>
        <v>220000</v>
      </c>
      <c r="J11" s="37">
        <f>'A 1.1.DETALL MESURES'!AL51</f>
        <v>20000</v>
      </c>
      <c r="K11" s="37">
        <f>'A 1.1.DETALL MESURES'!AM51</f>
        <v>20000</v>
      </c>
      <c r="L11" s="37">
        <f>'A 1.1.DETALL MESURES'!AN51</f>
        <v>20000</v>
      </c>
      <c r="M11" s="37">
        <f>'A 1.1.DETALL MESURES'!AO51</f>
        <v>20000</v>
      </c>
    </row>
    <row r="12" spans="1:29" ht="27.6" customHeight="1" x14ac:dyDescent="0.25">
      <c r="A12" s="7">
        <v>7</v>
      </c>
      <c r="B12" s="16" t="s">
        <v>207</v>
      </c>
      <c r="C12">
        <v>3</v>
      </c>
      <c r="D12">
        <v>29</v>
      </c>
      <c r="E12" s="28">
        <f>'A 1.1.DETALL MESURES'!Q55</f>
        <v>0</v>
      </c>
      <c r="F12" s="52">
        <f t="shared" si="0"/>
        <v>0</v>
      </c>
      <c r="G12" s="28">
        <f>'A 1.1.DETALL MESURES'!R55</f>
        <v>0</v>
      </c>
      <c r="H12" s="28">
        <f>'A 1.1.DETALL MESURES'!S55</f>
        <v>0</v>
      </c>
      <c r="I12" s="28">
        <f>'A 1.1.DETALL MESURES'!AK54</f>
        <v>0</v>
      </c>
      <c r="J12" s="28">
        <f>'A 1.1.DETALL MESURES'!AL54</f>
        <v>0</v>
      </c>
      <c r="K12" s="28">
        <f>'A 1.1.DETALL MESURES'!AM54</f>
        <v>0</v>
      </c>
      <c r="L12" s="28">
        <f>'A 1.1.DETALL MESURES'!AN54</f>
        <v>0</v>
      </c>
      <c r="M12" s="28">
        <f>'A 1.1.DETALL MESURES'!AO54</f>
        <v>0</v>
      </c>
    </row>
    <row r="13" spans="1:29" ht="27.6" customHeight="1" x14ac:dyDescent="0.25">
      <c r="A13" s="34">
        <v>8</v>
      </c>
      <c r="B13" s="35" t="s">
        <v>208</v>
      </c>
      <c r="C13" s="36">
        <v>9</v>
      </c>
      <c r="D13" s="129">
        <v>38</v>
      </c>
      <c r="E13" s="37">
        <f>'A 1.1.DETALL MESURES'!Q64</f>
        <v>30000</v>
      </c>
      <c r="F13" s="122">
        <f t="shared" si="0"/>
        <v>1.613368006770127E-3</v>
      </c>
      <c r="G13" s="37">
        <f>'A 1.1.DETALL MESURES'!R64</f>
        <v>0</v>
      </c>
      <c r="H13" s="37">
        <f>'A 1.1.DETALL MESURES'!S64</f>
        <v>30000</v>
      </c>
      <c r="I13" s="37">
        <f>'A 1.1.DETALL MESURES'!AK60</f>
        <v>0</v>
      </c>
      <c r="J13" s="37">
        <f>'A 1.1.DETALL MESURES'!AL60</f>
        <v>30000</v>
      </c>
      <c r="K13" s="37">
        <f>'A 1.1.DETALL MESURES'!AM60</f>
        <v>0</v>
      </c>
      <c r="L13" s="37">
        <f>'A 1.1.DETALL MESURES'!AN60</f>
        <v>0</v>
      </c>
      <c r="M13" s="37">
        <f>'A 1.1.DETALL MESURES'!AO60</f>
        <v>0</v>
      </c>
    </row>
    <row r="14" spans="1:29" ht="27.6" customHeight="1" x14ac:dyDescent="0.25">
      <c r="A14" s="7">
        <v>9</v>
      </c>
      <c r="B14" s="16" t="s">
        <v>209</v>
      </c>
      <c r="C14">
        <v>2</v>
      </c>
      <c r="D14">
        <v>3</v>
      </c>
      <c r="E14" s="28">
        <f>'A 1.1.DETALL MESURES'!Q66</f>
        <v>0</v>
      </c>
      <c r="F14" s="52">
        <f t="shared" si="0"/>
        <v>0</v>
      </c>
      <c r="G14" s="28">
        <f>'A 1.1.DETALL MESURES'!R66</f>
        <v>0</v>
      </c>
      <c r="H14" s="28">
        <f>'A 1.1.DETALL MESURES'!S66</f>
        <v>0</v>
      </c>
      <c r="I14" s="28">
        <f>'A 1.1.DETALL MESURES'!AK65</f>
        <v>0</v>
      </c>
      <c r="J14" s="28">
        <f>'A 1.1.DETALL MESURES'!AL65</f>
        <v>0</v>
      </c>
      <c r="K14" s="28">
        <f>'A 1.1.DETALL MESURES'!AM65</f>
        <v>0</v>
      </c>
      <c r="L14" s="28">
        <f>'A 1.1.DETALL MESURES'!AN65</f>
        <v>0</v>
      </c>
      <c r="M14" s="28">
        <f>'A 1.1.DETALL MESURES'!AO65</f>
        <v>0</v>
      </c>
    </row>
    <row r="15" spans="1:29" ht="27.6" customHeight="1" x14ac:dyDescent="0.25">
      <c r="A15" s="34">
        <v>10</v>
      </c>
      <c r="B15" s="35" t="s">
        <v>210</v>
      </c>
      <c r="C15" s="36">
        <v>5</v>
      </c>
      <c r="D15" s="36">
        <v>19</v>
      </c>
      <c r="E15" s="37">
        <f>'A 1.1.DETALL MESURES'!Q71</f>
        <v>721042</v>
      </c>
      <c r="F15" s="122">
        <f t="shared" si="0"/>
        <v>3.877686981125153E-2</v>
      </c>
      <c r="G15" s="37">
        <f>'A 1.1.DETALL MESURES'!R71</f>
        <v>485000</v>
      </c>
      <c r="H15" s="37">
        <f>'A 1.1.DETALL MESURES'!S71</f>
        <v>236042</v>
      </c>
      <c r="I15" s="37">
        <f>'A 1.1.DETALL MESURES'!AK69</f>
        <v>104208.4</v>
      </c>
      <c r="J15" s="37">
        <f>'A 1.1.DETALL MESURES'!AL69</f>
        <v>251416.8</v>
      </c>
      <c r="K15" s="37">
        <f>'A 1.1.DETALL MESURES'!AM69</f>
        <v>151416.79999999999</v>
      </c>
      <c r="L15" s="37">
        <f>'A 1.1.DETALL MESURES'!AN69</f>
        <v>157000</v>
      </c>
      <c r="M15" s="37">
        <f>'A 1.1.DETALL MESURES'!AO69</f>
        <v>57000</v>
      </c>
    </row>
    <row r="16" spans="1:29" ht="27.6" customHeight="1" x14ac:dyDescent="0.25">
      <c r="A16" s="7">
        <v>11</v>
      </c>
      <c r="B16" s="16" t="s">
        <v>211</v>
      </c>
      <c r="C16">
        <v>7</v>
      </c>
      <c r="D16">
        <v>27</v>
      </c>
      <c r="E16" s="28">
        <f>'A 1.1.DETALL MESURES'!Q78</f>
        <v>8564000</v>
      </c>
      <c r="F16" s="52">
        <f t="shared" si="0"/>
        <v>0.46056278699931225</v>
      </c>
      <c r="G16" s="28">
        <f>'A 1.1.DETALL MESURES'!R78</f>
        <v>8564000</v>
      </c>
      <c r="H16" s="28">
        <f>'A 1.1.DETALL MESURES'!S78</f>
        <v>0</v>
      </c>
      <c r="I16" s="28">
        <f>'A 1.1.DETALL MESURES'!AK75</f>
        <v>1760000</v>
      </c>
      <c r="J16" s="28">
        <f>'A 1.1.DETALL MESURES'!AL75</f>
        <v>1912000</v>
      </c>
      <c r="K16" s="28">
        <f>'A 1.1.DETALL MESURES'!AM75</f>
        <v>1680000</v>
      </c>
      <c r="L16" s="28">
        <f>'A 1.1.DETALL MESURES'!AN75</f>
        <v>1532000</v>
      </c>
      <c r="M16" s="28">
        <f>'A 1.1.DETALL MESURES'!AO75</f>
        <v>1680000</v>
      </c>
    </row>
    <row r="18" spans="1:13" s="17" customFormat="1" x14ac:dyDescent="0.25">
      <c r="A18" s="39"/>
      <c r="B18" s="40" t="s">
        <v>190</v>
      </c>
      <c r="C18" s="39">
        <f>SUM(C6:C17)</f>
        <v>84</v>
      </c>
      <c r="D18" s="39">
        <f t="shared" ref="D18:M18" si="1">SUM(D6:D17)</f>
        <v>374</v>
      </c>
      <c r="E18" s="41">
        <f t="shared" si="1"/>
        <v>18594641.689999998</v>
      </c>
      <c r="F18" s="58">
        <f>SUM(F6:F17)</f>
        <v>5000000.7275044052</v>
      </c>
      <c r="G18" s="41">
        <f>SUM(G6:G17)</f>
        <v>18161641.73</v>
      </c>
      <c r="H18" s="41">
        <f t="shared" si="1"/>
        <v>432999.95999999996</v>
      </c>
      <c r="I18" s="41">
        <f t="shared" si="1"/>
        <v>2184499.6933333334</v>
      </c>
      <c r="J18" s="41">
        <f t="shared" si="1"/>
        <v>5033243.899166666</v>
      </c>
      <c r="K18" s="41">
        <f t="shared" si="1"/>
        <v>3871243.9024999999</v>
      </c>
      <c r="L18" s="41">
        <f t="shared" si="1"/>
        <v>3728827.1025</v>
      </c>
      <c r="M18" s="41">
        <f t="shared" si="1"/>
        <v>3776827.1025</v>
      </c>
    </row>
    <row r="19" spans="1:13" x14ac:dyDescent="0.25">
      <c r="G19" s="139">
        <f>G18/$E$18</f>
        <v>0.97671372392010869</v>
      </c>
      <c r="H19" s="139">
        <f>H18/$E$18</f>
        <v>2.3286276079891487E-2</v>
      </c>
    </row>
    <row r="20" spans="1:13" hidden="1" x14ac:dyDescent="0.25">
      <c r="G20" s="55">
        <f>'A 1.1.DETALL MESURES'!E80</f>
        <v>18161641.73</v>
      </c>
      <c r="H20" s="55">
        <f>'A 1.1.DETALL MESURES'!F80</f>
        <v>432999.95999999996</v>
      </c>
    </row>
    <row r="21" spans="1:13" hidden="1" x14ac:dyDescent="0.25">
      <c r="H21" s="22">
        <f>G20+H20</f>
        <v>18594641.690000001</v>
      </c>
      <c r="I21" s="22">
        <f>I18-'A 1.1.DETALL MESURES'!AK80</f>
        <v>0</v>
      </c>
      <c r="J21" s="22">
        <f>J18-'A 1.1.DETALL MESURES'!AL80</f>
        <v>0</v>
      </c>
      <c r="K21" s="22">
        <f>K18-'A 1.1.DETALL MESURES'!AM80</f>
        <v>0</v>
      </c>
      <c r="L21" s="22">
        <f>L18-'A 1.1.DETALL MESURES'!AN80</f>
        <v>0</v>
      </c>
      <c r="M21" s="22">
        <f>M18-'A 1.1.DETALL MESURES'!AO80</f>
        <v>0</v>
      </c>
    </row>
    <row r="22" spans="1:13" hidden="1" x14ac:dyDescent="0.25">
      <c r="H22" s="23" t="s">
        <v>212</v>
      </c>
      <c r="I22" s="23" t="s">
        <v>212</v>
      </c>
    </row>
    <row r="23" spans="1:13" x14ac:dyDescent="0.25">
      <c r="D23" s="19"/>
    </row>
  </sheetData>
  <sheetProtection algorithmName="SHA-512" hashValue="/tnLCskBsw3t4UIJmGCTFekIQqcNSb5jzs0P/fieYuPnM/PG8KElbNyB/sH9D3qFmO/A3jKLSnik/Ublt7OJBQ==" saltValue="d09wSPeAMHH0E2a393jDBg==" spinCount="100000" sheet="1" objects="1" scenario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zoomScale="95" zoomScaleNormal="95" workbookViewId="0">
      <selection activeCell="D23" sqref="D23"/>
    </sheetView>
  </sheetViews>
  <sheetFormatPr defaultRowHeight="15" x14ac:dyDescent="0.25"/>
  <cols>
    <col min="1" max="1" width="6.28515625" customWidth="1"/>
    <col min="2" max="2" width="36.42578125" customWidth="1"/>
    <col min="3" max="3" width="3.7109375" customWidth="1"/>
    <col min="4" max="4" width="84" customWidth="1"/>
    <col min="5" max="5" width="18.28515625" hidden="1" customWidth="1"/>
    <col min="6" max="6" width="11.85546875" style="21" customWidth="1"/>
    <col min="7" max="7" width="34.5703125" customWidth="1"/>
    <col min="8" max="8" width="23" customWidth="1"/>
    <col min="9" max="9" width="11.85546875" style="21" customWidth="1"/>
    <col min="10" max="10" width="12.28515625" customWidth="1"/>
    <col min="11" max="11" width="10.5703125" customWidth="1"/>
    <col min="12" max="12" width="12.5703125" customWidth="1"/>
    <col min="13" max="13" width="10" customWidth="1"/>
    <col min="14" max="14" width="10.5703125" customWidth="1"/>
    <col min="15" max="15" width="10.140625" customWidth="1"/>
    <col min="16" max="16" width="11.7109375" hidden="1" customWidth="1"/>
    <col min="17" max="17" width="11.140625" hidden="1" customWidth="1"/>
    <col min="18" max="19" width="0" hidden="1" customWidth="1"/>
    <col min="20" max="20" width="21.7109375" hidden="1" customWidth="1"/>
  </cols>
  <sheetData>
    <row r="1" spans="1:29" x14ac:dyDescent="0.25">
      <c r="A1" s="9"/>
      <c r="B1" s="25"/>
      <c r="C1" s="25"/>
      <c r="D1" s="25"/>
      <c r="E1" s="9"/>
      <c r="F1" s="1"/>
      <c r="G1" s="3"/>
      <c r="H1" s="2"/>
      <c r="I1" s="7"/>
      <c r="L1" s="42"/>
      <c r="M1" s="42"/>
      <c r="O1" s="12"/>
      <c r="T1" s="21"/>
      <c r="U1" s="21"/>
      <c r="V1" s="21"/>
      <c r="W1" s="21"/>
      <c r="X1" s="21"/>
      <c r="Y1" s="22"/>
      <c r="Z1" s="22"/>
      <c r="AA1" s="4"/>
      <c r="AB1" s="2"/>
      <c r="AC1" s="6"/>
    </row>
    <row r="2" spans="1:29" s="61" customFormat="1" ht="21" x14ac:dyDescent="0.35">
      <c r="A2" s="73" t="s">
        <v>213</v>
      </c>
      <c r="B2" s="74"/>
      <c r="C2" s="74"/>
      <c r="D2" s="74"/>
      <c r="E2" s="73"/>
      <c r="F2" s="75"/>
      <c r="G2" s="76"/>
      <c r="I2" s="77"/>
      <c r="L2" s="78"/>
      <c r="M2" s="78"/>
      <c r="O2" s="79"/>
      <c r="T2" s="80"/>
      <c r="U2" s="80"/>
      <c r="V2" s="80"/>
      <c r="W2" s="80"/>
      <c r="X2" s="80"/>
      <c r="Y2" s="81"/>
      <c r="Z2" s="81"/>
      <c r="AA2" s="82"/>
      <c r="AC2" s="83"/>
    </row>
    <row r="3" spans="1:29" s="60" customFormat="1" ht="15.75" x14ac:dyDescent="0.25">
      <c r="A3" s="62"/>
      <c r="B3" s="63"/>
      <c r="C3" s="63"/>
      <c r="D3" s="63"/>
      <c r="E3" s="62"/>
      <c r="F3" s="64"/>
      <c r="G3" s="65"/>
      <c r="I3" s="66"/>
      <c r="L3" s="67"/>
      <c r="M3" s="67"/>
      <c r="O3" s="68"/>
      <c r="T3" s="69"/>
      <c r="U3" s="69"/>
      <c r="V3" s="69"/>
      <c r="W3" s="69"/>
      <c r="X3" s="69"/>
      <c r="Y3" s="70"/>
      <c r="Z3" s="70"/>
      <c r="AA3" s="71"/>
      <c r="AC3" s="72"/>
    </row>
    <row r="4" spans="1:29" x14ac:dyDescent="0.25">
      <c r="A4" s="9"/>
      <c r="B4" s="25"/>
      <c r="C4" s="25"/>
      <c r="D4" s="25"/>
      <c r="E4" s="9"/>
      <c r="F4" s="1"/>
      <c r="G4" s="3"/>
      <c r="H4" s="2"/>
      <c r="I4" s="7"/>
      <c r="L4" s="42"/>
      <c r="M4" s="42"/>
      <c r="O4" s="12"/>
      <c r="T4" s="21"/>
      <c r="U4" s="21"/>
      <c r="V4" s="21"/>
      <c r="W4" s="21"/>
      <c r="X4" s="21"/>
      <c r="Y4" s="22"/>
      <c r="Z4" s="22"/>
      <c r="AA4" s="4"/>
      <c r="AB4" s="2"/>
      <c r="AC4" s="6"/>
    </row>
    <row r="5" spans="1:29" ht="44.25" customHeight="1" x14ac:dyDescent="0.25">
      <c r="A5" s="5" t="s">
        <v>22</v>
      </c>
      <c r="B5" s="26" t="s">
        <v>214</v>
      </c>
      <c r="C5" s="26"/>
      <c r="D5" s="8" t="s">
        <v>215</v>
      </c>
      <c r="E5" s="14" t="s">
        <v>216</v>
      </c>
      <c r="F5" s="20" t="s">
        <v>2</v>
      </c>
      <c r="G5" s="5" t="s">
        <v>217</v>
      </c>
      <c r="H5" s="5" t="s">
        <v>218</v>
      </c>
      <c r="I5" s="20" t="s">
        <v>3</v>
      </c>
      <c r="J5" s="10" t="s">
        <v>219</v>
      </c>
      <c r="K5" s="20" t="s">
        <v>9</v>
      </c>
      <c r="L5" s="20" t="s">
        <v>10</v>
      </c>
      <c r="M5" s="20" t="s">
        <v>11</v>
      </c>
      <c r="N5" s="20" t="s">
        <v>12</v>
      </c>
      <c r="O5" s="20" t="s">
        <v>13</v>
      </c>
      <c r="P5" s="24" t="s">
        <v>192</v>
      </c>
      <c r="Q5" s="24" t="s">
        <v>19</v>
      </c>
      <c r="R5" s="14" t="s">
        <v>220</v>
      </c>
      <c r="S5" s="14" t="s">
        <v>221</v>
      </c>
      <c r="T5" s="15" t="s">
        <v>222</v>
      </c>
    </row>
    <row r="6" spans="1:29" x14ac:dyDescent="0.25">
      <c r="A6" s="44">
        <v>1</v>
      </c>
      <c r="B6" s="44" t="s">
        <v>223</v>
      </c>
      <c r="C6" s="44">
        <v>1</v>
      </c>
      <c r="D6" s="45" t="s">
        <v>224</v>
      </c>
      <c r="E6" s="47" t="s">
        <v>225</v>
      </c>
      <c r="F6" s="56">
        <v>0</v>
      </c>
      <c r="G6" s="44"/>
      <c r="H6" s="44"/>
      <c r="I6" s="56">
        <f>F6</f>
        <v>0</v>
      </c>
      <c r="J6" s="56">
        <f>F6</f>
        <v>0</v>
      </c>
      <c r="K6" s="44"/>
      <c r="L6" s="44"/>
      <c r="M6" s="44"/>
      <c r="N6" s="44"/>
      <c r="O6" s="44"/>
    </row>
    <row r="7" spans="1:29" ht="37.15" customHeight="1" x14ac:dyDescent="0.25">
      <c r="A7" s="123">
        <v>1</v>
      </c>
      <c r="B7" s="123" t="s">
        <v>223</v>
      </c>
      <c r="C7" s="123">
        <v>2</v>
      </c>
      <c r="D7" s="124" t="s">
        <v>226</v>
      </c>
      <c r="E7" s="123"/>
      <c r="F7" s="125">
        <v>0</v>
      </c>
      <c r="G7" s="123"/>
      <c r="H7" s="123"/>
      <c r="I7" s="125">
        <f>F7</f>
        <v>0</v>
      </c>
      <c r="J7" s="125">
        <f>F7</f>
        <v>0</v>
      </c>
      <c r="K7" s="123"/>
      <c r="L7" s="123"/>
      <c r="M7" s="123"/>
      <c r="N7" s="123"/>
      <c r="O7" s="123"/>
    </row>
    <row r="8" spans="1:29" x14ac:dyDescent="0.25">
      <c r="A8" s="44">
        <v>1</v>
      </c>
      <c r="B8" s="44" t="s">
        <v>223</v>
      </c>
      <c r="C8" s="44">
        <v>3</v>
      </c>
      <c r="D8" s="46" t="s">
        <v>227</v>
      </c>
      <c r="E8" s="13" t="s">
        <v>228</v>
      </c>
      <c r="F8" s="56">
        <v>838000</v>
      </c>
      <c r="G8" s="44" t="s">
        <v>229</v>
      </c>
      <c r="H8" s="44" t="s">
        <v>230</v>
      </c>
      <c r="I8" s="112">
        <v>28000</v>
      </c>
      <c r="J8" s="112">
        <f>F8-I8</f>
        <v>810000</v>
      </c>
      <c r="K8" s="56"/>
      <c r="L8" s="56">
        <v>838000</v>
      </c>
      <c r="M8" s="56"/>
      <c r="N8" s="56"/>
      <c r="O8" s="56"/>
      <c r="P8" s="31" t="s">
        <v>231</v>
      </c>
      <c r="Q8" s="31"/>
      <c r="R8" s="31"/>
      <c r="S8" s="31"/>
    </row>
    <row r="9" spans="1:29" x14ac:dyDescent="0.25">
      <c r="A9" s="123">
        <v>1</v>
      </c>
      <c r="B9" s="123" t="s">
        <v>223</v>
      </c>
      <c r="C9" s="123">
        <v>4</v>
      </c>
      <c r="D9" s="124" t="s">
        <v>232</v>
      </c>
      <c r="E9" s="11"/>
      <c r="F9" s="125">
        <v>0</v>
      </c>
      <c r="G9" s="123"/>
      <c r="H9" s="123"/>
      <c r="I9" s="132">
        <v>0</v>
      </c>
      <c r="J9" s="132">
        <v>0</v>
      </c>
      <c r="K9" s="125"/>
      <c r="L9" s="125"/>
      <c r="M9" s="125"/>
      <c r="N9" s="125"/>
      <c r="O9" s="125"/>
      <c r="P9" s="36"/>
      <c r="Q9" s="36"/>
      <c r="R9" s="36"/>
      <c r="S9" s="36"/>
      <c r="T9" s="36"/>
    </row>
    <row r="10" spans="1:29" x14ac:dyDescent="0.25">
      <c r="A10" s="44">
        <v>1</v>
      </c>
      <c r="B10" s="44" t="s">
        <v>223</v>
      </c>
      <c r="C10" s="44">
        <v>5</v>
      </c>
      <c r="D10" s="46" t="s">
        <v>233</v>
      </c>
      <c r="E10" s="13"/>
      <c r="F10" s="56">
        <v>0</v>
      </c>
      <c r="G10" s="44"/>
      <c r="H10" s="44"/>
      <c r="I10" s="112">
        <v>0</v>
      </c>
      <c r="J10" s="112">
        <v>0</v>
      </c>
      <c r="K10" s="56"/>
      <c r="L10" s="56"/>
      <c r="M10" s="56"/>
      <c r="N10" s="56"/>
      <c r="O10" s="56"/>
      <c r="P10" s="31"/>
      <c r="Q10" s="31"/>
      <c r="R10" s="31"/>
      <c r="S10" s="31"/>
    </row>
    <row r="11" spans="1:29" ht="28.5" x14ac:dyDescent="0.25">
      <c r="A11" s="123">
        <v>1</v>
      </c>
      <c r="B11" s="123" t="s">
        <v>223</v>
      </c>
      <c r="C11" s="123">
        <v>6</v>
      </c>
      <c r="D11" s="124" t="s">
        <v>234</v>
      </c>
      <c r="E11" s="126" t="s">
        <v>235</v>
      </c>
      <c r="F11" s="260">
        <v>2452458</v>
      </c>
      <c r="G11" s="126" t="s">
        <v>236</v>
      </c>
      <c r="H11" s="123" t="s">
        <v>6</v>
      </c>
      <c r="I11" s="125">
        <v>0</v>
      </c>
      <c r="J11" s="125">
        <f>F11</f>
        <v>2452458</v>
      </c>
      <c r="K11" s="125">
        <v>490491.60000000003</v>
      </c>
      <c r="L11" s="125">
        <v>980983.20000000007</v>
      </c>
      <c r="M11" s="125">
        <v>980983.20000000007</v>
      </c>
      <c r="N11" s="123"/>
      <c r="O11" s="123"/>
    </row>
    <row r="12" spans="1:29" x14ac:dyDescent="0.25">
      <c r="A12" s="44">
        <v>2</v>
      </c>
      <c r="B12" s="44" t="s">
        <v>237</v>
      </c>
      <c r="C12" s="44">
        <v>7</v>
      </c>
      <c r="D12" s="46" t="s">
        <v>238</v>
      </c>
      <c r="E12" s="47" t="s">
        <v>239</v>
      </c>
      <c r="F12" s="56">
        <v>0</v>
      </c>
      <c r="G12" s="44"/>
      <c r="H12" s="44"/>
      <c r="I12" s="57">
        <v>0</v>
      </c>
      <c r="J12" s="57">
        <v>0</v>
      </c>
      <c r="K12" s="44"/>
      <c r="L12" s="44"/>
      <c r="M12" s="44"/>
      <c r="N12" s="44"/>
      <c r="O12" s="44"/>
    </row>
    <row r="14" spans="1:29" s="17" customFormat="1" x14ac:dyDescent="0.25">
      <c r="A14" s="39"/>
      <c r="B14" s="39"/>
      <c r="C14" s="39"/>
      <c r="D14" s="128" t="s">
        <v>190</v>
      </c>
      <c r="E14" s="39"/>
      <c r="F14" s="54">
        <f>SUM(F7:F13)</f>
        <v>3290458</v>
      </c>
      <c r="G14" s="54">
        <f t="shared" ref="G14:O14" si="0">SUM(G7:G13)</f>
        <v>0</v>
      </c>
      <c r="H14" s="54">
        <f t="shared" si="0"/>
        <v>0</v>
      </c>
      <c r="I14" s="54">
        <f t="shared" si="0"/>
        <v>28000</v>
      </c>
      <c r="J14" s="54">
        <f t="shared" si="0"/>
        <v>3262458</v>
      </c>
      <c r="K14" s="54">
        <f t="shared" si="0"/>
        <v>490491.60000000003</v>
      </c>
      <c r="L14" s="54">
        <f t="shared" si="0"/>
        <v>1818983.2000000002</v>
      </c>
      <c r="M14" s="54">
        <f t="shared" si="0"/>
        <v>980983.20000000007</v>
      </c>
      <c r="N14" s="54">
        <f t="shared" si="0"/>
        <v>0</v>
      </c>
      <c r="O14" s="54">
        <f t="shared" si="0"/>
        <v>0</v>
      </c>
    </row>
    <row r="15" spans="1:29" hidden="1" x14ac:dyDescent="0.25">
      <c r="J15" s="50">
        <f>I14+J14</f>
        <v>3290458</v>
      </c>
    </row>
    <row r="16" spans="1:29" hidden="1" x14ac:dyDescent="0.25">
      <c r="J16" s="19" t="s">
        <v>192</v>
      </c>
    </row>
  </sheetData>
  <sheetProtection algorithmName="SHA-512" hashValue="Mhu2NUr2JOgM5/ZgqetSXxbIInvZHAI0UmBuVndpAzk80SmpKJ3xp7AUYiDSz7Q+8eKspDJPiVekIzCHa+0W9Q==" saltValue="iZk9gconpSVYOft1zib1DA==" spinCount="100000" sheet="1" objects="1" scenarios="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3"/>
  <sheetViews>
    <sheetView zoomScale="118" zoomScaleNormal="118" workbookViewId="0">
      <selection activeCell="C17" sqref="C17"/>
    </sheetView>
  </sheetViews>
  <sheetFormatPr defaultRowHeight="15" x14ac:dyDescent="0.25"/>
  <cols>
    <col min="1" max="1" width="6" customWidth="1"/>
    <col min="2" max="2" width="37.140625" customWidth="1"/>
    <col min="3" max="3" width="21.140625" style="51" customWidth="1"/>
    <col min="4" max="4" width="13.42578125" customWidth="1"/>
    <col min="5" max="5" width="11.85546875" hidden="1" customWidth="1"/>
    <col min="6" max="6" width="14" customWidth="1"/>
    <col min="7" max="7" width="17.42578125" customWidth="1"/>
    <col min="8" max="8" width="10.7109375" customWidth="1"/>
    <col min="9" max="9" width="10.5703125" customWidth="1"/>
    <col min="10" max="10" width="10.7109375" customWidth="1"/>
    <col min="11" max="12" width="10.140625" customWidth="1"/>
  </cols>
  <sheetData>
    <row r="2" spans="1:29" s="61" customFormat="1" ht="21" x14ac:dyDescent="0.35">
      <c r="A2" s="73" t="s">
        <v>240</v>
      </c>
      <c r="B2" s="74"/>
      <c r="C2" s="74"/>
      <c r="D2" s="74"/>
      <c r="E2" s="73"/>
      <c r="F2" s="75"/>
      <c r="G2" s="76"/>
      <c r="I2" s="77"/>
      <c r="L2" s="78"/>
      <c r="M2" s="78"/>
      <c r="O2" s="79"/>
      <c r="T2" s="80"/>
      <c r="U2" s="80"/>
      <c r="V2" s="80"/>
      <c r="W2" s="80"/>
      <c r="X2" s="80"/>
      <c r="Y2" s="81"/>
      <c r="Z2" s="81"/>
      <c r="AA2" s="82"/>
      <c r="AC2" s="83"/>
    </row>
    <row r="3" spans="1:29" s="60" customFormat="1" ht="15.75" x14ac:dyDescent="0.25">
      <c r="A3" s="62"/>
      <c r="B3" s="63"/>
      <c r="C3" s="63"/>
      <c r="D3" s="63"/>
      <c r="E3" s="62"/>
      <c r="F3" s="64"/>
      <c r="G3" s="65"/>
      <c r="I3" s="66"/>
      <c r="L3" s="67"/>
      <c r="M3" s="67"/>
      <c r="O3" s="68"/>
      <c r="T3" s="69"/>
      <c r="U3" s="69"/>
      <c r="V3" s="69"/>
      <c r="W3" s="69"/>
      <c r="X3" s="69"/>
      <c r="Y3" s="70"/>
      <c r="Z3" s="70"/>
      <c r="AA3" s="71"/>
      <c r="AC3" s="72"/>
    </row>
    <row r="4" spans="1:29" x14ac:dyDescent="0.25">
      <c r="A4" s="9"/>
      <c r="B4" s="25"/>
      <c r="C4" s="25"/>
      <c r="D4" s="25"/>
      <c r="E4" s="9"/>
      <c r="F4" s="1"/>
      <c r="G4" s="3"/>
      <c r="H4" s="2"/>
      <c r="I4" s="7"/>
      <c r="L4" s="42"/>
      <c r="M4" s="42"/>
      <c r="O4" s="12"/>
      <c r="T4" s="21"/>
      <c r="U4" s="21"/>
      <c r="V4" s="21"/>
      <c r="W4" s="21"/>
      <c r="X4" s="21"/>
      <c r="Y4" s="22"/>
      <c r="Z4" s="22"/>
      <c r="AA4" s="4"/>
      <c r="AB4" s="2"/>
      <c r="AC4" s="6"/>
    </row>
    <row r="5" spans="1:29" s="18" customFormat="1" ht="32.25" customHeight="1" x14ac:dyDescent="0.25">
      <c r="A5" s="32" t="s">
        <v>22</v>
      </c>
      <c r="B5" s="33" t="s">
        <v>241</v>
      </c>
      <c r="C5" s="43" t="s">
        <v>242</v>
      </c>
      <c r="D5" s="43" t="s">
        <v>197</v>
      </c>
      <c r="E5" s="32" t="s">
        <v>198</v>
      </c>
      <c r="F5" s="43" t="s">
        <v>199</v>
      </c>
      <c r="G5" s="43" t="s">
        <v>243</v>
      </c>
      <c r="H5" s="32">
        <v>2023</v>
      </c>
      <c r="I5" s="32">
        <v>2024</v>
      </c>
      <c r="J5" s="32">
        <v>2025</v>
      </c>
      <c r="K5" s="32">
        <v>2026</v>
      </c>
      <c r="L5" s="32">
        <v>2027</v>
      </c>
    </row>
    <row r="6" spans="1:29" x14ac:dyDescent="0.25">
      <c r="A6" s="7">
        <v>1</v>
      </c>
      <c r="B6" t="s">
        <v>223</v>
      </c>
      <c r="C6" s="51">
        <v>6</v>
      </c>
      <c r="D6" s="21">
        <f>'A 1.3. DETALL DETERMIN NORMAT'!F8+'A 1.3. DETALL DETERMIN NORMAT'!F11</f>
        <v>3290458</v>
      </c>
      <c r="E6" s="59">
        <f>D6/$D$9</f>
        <v>1</v>
      </c>
      <c r="F6" s="42">
        <f>'A 1.3. DETALL DETERMIN NORMAT'!I8</f>
        <v>28000</v>
      </c>
      <c r="G6" s="42">
        <f>'A 1.3. DETALL DETERMIN NORMAT'!J8+'A 1.3. DETALL DETERMIN NORMAT'!J11</f>
        <v>3262458</v>
      </c>
      <c r="H6" s="42">
        <f>'A 1.3. DETALL DETERMIN NORMAT'!K8+'A 1.3. DETALL DETERMIN NORMAT'!K11</f>
        <v>490491.60000000003</v>
      </c>
      <c r="I6" s="42">
        <f>'A 1.3. DETALL DETERMIN NORMAT'!L8+'A 1.3. DETALL DETERMIN NORMAT'!L11</f>
        <v>1818983.2000000002</v>
      </c>
      <c r="J6" s="42">
        <f>'A 1.3. DETALL DETERMIN NORMAT'!M8+'A 1.3. DETALL DETERMIN NORMAT'!M11</f>
        <v>980983.20000000007</v>
      </c>
      <c r="K6" s="42">
        <f>'A 1.3. DETALL DETERMIN NORMAT'!N8+'A 1.3. DETALL DETERMIN NORMAT'!N11</f>
        <v>0</v>
      </c>
      <c r="L6" s="42">
        <f>'A 1.3. DETALL DETERMIN NORMAT'!O8+'A 1.3. DETALL DETERMIN NORMAT'!O11</f>
        <v>0</v>
      </c>
    </row>
    <row r="7" spans="1:29" x14ac:dyDescent="0.25">
      <c r="A7" s="34">
        <v>2</v>
      </c>
      <c r="B7" s="36" t="s">
        <v>237</v>
      </c>
      <c r="C7" s="129">
        <v>1</v>
      </c>
      <c r="D7" s="261">
        <v>0</v>
      </c>
      <c r="E7" s="262">
        <f>D7/$D$9</f>
        <v>0</v>
      </c>
      <c r="F7" s="261">
        <v>0</v>
      </c>
      <c r="G7" s="261">
        <v>0</v>
      </c>
      <c r="H7" s="261">
        <v>0</v>
      </c>
      <c r="I7" s="261">
        <v>0</v>
      </c>
      <c r="J7" s="261">
        <v>0</v>
      </c>
      <c r="K7" s="261">
        <v>0</v>
      </c>
      <c r="L7" s="261">
        <v>0</v>
      </c>
    </row>
    <row r="8" spans="1:29" x14ac:dyDescent="0.25">
      <c r="D8" s="49"/>
    </row>
    <row r="9" spans="1:29" x14ac:dyDescent="0.25">
      <c r="A9" s="40"/>
      <c r="B9" s="40" t="s">
        <v>191</v>
      </c>
      <c r="C9" s="53">
        <f>SUM(C6:C8)</f>
        <v>7</v>
      </c>
      <c r="D9" s="54">
        <f t="shared" ref="D9:L9" si="0">SUM(D6:D8)</f>
        <v>3290458</v>
      </c>
      <c r="E9" s="39">
        <f t="shared" si="0"/>
        <v>1</v>
      </c>
      <c r="F9" s="54">
        <f t="shared" si="0"/>
        <v>28000</v>
      </c>
      <c r="G9" s="54">
        <f t="shared" si="0"/>
        <v>3262458</v>
      </c>
      <c r="H9" s="54">
        <f t="shared" si="0"/>
        <v>490491.60000000003</v>
      </c>
      <c r="I9" s="54">
        <f t="shared" si="0"/>
        <v>1818983.2000000002</v>
      </c>
      <c r="J9" s="54">
        <f t="shared" si="0"/>
        <v>980983.20000000007</v>
      </c>
      <c r="K9" s="54">
        <f t="shared" si="0"/>
        <v>0</v>
      </c>
      <c r="L9" s="54">
        <f t="shared" si="0"/>
        <v>0</v>
      </c>
    </row>
    <row r="10" spans="1:29" x14ac:dyDescent="0.25">
      <c r="F10" s="52">
        <f>F9/$D$9</f>
        <v>8.5094536991506958E-3</v>
      </c>
      <c r="G10" s="52">
        <f>G9/$D$9</f>
        <v>0.99149054630084932</v>
      </c>
    </row>
    <row r="12" spans="1:29" x14ac:dyDescent="0.25">
      <c r="F12" s="251"/>
      <c r="G12" s="251"/>
    </row>
    <row r="13" spans="1:29" x14ac:dyDescent="0.25">
      <c r="G13" s="22"/>
      <c r="H13" s="23"/>
    </row>
  </sheetData>
  <sheetProtection algorithmName="SHA-512" hashValue="5g1Mbc+rul5COc1F/M6Gl17iiC7g64diFOiVE+ZVLwASh6b1NEEkeW8a9S+11CzuAnINvj6ONnFgMN+6WST3xg==" saltValue="DDblVmhCIHgzRVTH9JWwUw==" spinCount="100000" sheet="1" objects="1" scenarios="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C35"/>
  <sheetViews>
    <sheetView zoomScale="112" zoomScaleNormal="112" workbookViewId="0">
      <selection activeCell="C11" sqref="C11"/>
    </sheetView>
  </sheetViews>
  <sheetFormatPr defaultRowHeight="15" x14ac:dyDescent="0.25"/>
  <cols>
    <col min="1" max="1" width="8.140625" customWidth="1"/>
    <col min="2" max="2" width="69.140625" customWidth="1"/>
    <col min="3" max="3" width="13.5703125" customWidth="1"/>
    <col min="4" max="4" width="0.140625" hidden="1" customWidth="1"/>
    <col min="5" max="5" width="12.42578125" customWidth="1"/>
    <col min="6" max="6" width="11.140625" customWidth="1"/>
    <col min="7" max="7" width="14.7109375" customWidth="1"/>
    <col min="8" max="8" width="14.42578125" customWidth="1"/>
    <col min="9" max="9" width="13.85546875" customWidth="1"/>
    <col min="10" max="10" width="11.85546875" hidden="1" customWidth="1"/>
    <col min="11" max="11" width="12.7109375" customWidth="1"/>
    <col min="12" max="12" width="13.7109375" customWidth="1"/>
    <col min="13" max="17" width="11.28515625" customWidth="1"/>
    <col min="18" max="18" width="16" customWidth="1"/>
  </cols>
  <sheetData>
    <row r="2" spans="1:29" s="61" customFormat="1" ht="21" x14ac:dyDescent="0.35">
      <c r="A2" s="73" t="s">
        <v>244</v>
      </c>
      <c r="B2" s="74"/>
      <c r="C2" s="74"/>
      <c r="D2" s="74"/>
      <c r="E2" s="73"/>
      <c r="F2" s="75"/>
      <c r="G2" s="76"/>
      <c r="I2" s="77"/>
      <c r="L2" s="78"/>
      <c r="M2" s="78"/>
      <c r="O2" s="79"/>
      <c r="T2" s="80"/>
      <c r="U2" s="80"/>
      <c r="V2" s="80"/>
      <c r="W2" s="80"/>
      <c r="X2" s="80"/>
      <c r="Y2" s="81"/>
      <c r="Z2" s="81"/>
      <c r="AA2" s="82"/>
      <c r="AC2" s="83"/>
    </row>
    <row r="3" spans="1:29" s="60" customFormat="1" ht="15.75" x14ac:dyDescent="0.25">
      <c r="A3" s="62"/>
      <c r="B3" s="63"/>
      <c r="C3" s="63"/>
      <c r="D3" s="63"/>
      <c r="E3" s="62"/>
      <c r="F3" s="64"/>
      <c r="G3" s="65"/>
      <c r="I3" s="66"/>
      <c r="L3" s="67"/>
      <c r="M3" s="67"/>
      <c r="O3" s="68"/>
      <c r="T3" s="69"/>
      <c r="U3" s="69"/>
      <c r="V3" s="69"/>
      <c r="W3" s="69"/>
      <c r="X3" s="69"/>
      <c r="Y3" s="70"/>
      <c r="Z3" s="70"/>
      <c r="AA3" s="71"/>
      <c r="AC3" s="72"/>
    </row>
    <row r="5" spans="1:29" s="18" customFormat="1" ht="60.6" customHeight="1" x14ac:dyDescent="0.25">
      <c r="A5" s="32" t="s">
        <v>22</v>
      </c>
      <c r="B5" s="33" t="s">
        <v>241</v>
      </c>
      <c r="C5" s="43" t="s">
        <v>195</v>
      </c>
      <c r="D5" s="43" t="s">
        <v>245</v>
      </c>
      <c r="E5" s="43" t="s">
        <v>246</v>
      </c>
      <c r="F5" s="43" t="s">
        <v>247</v>
      </c>
      <c r="G5" s="43" t="s">
        <v>248</v>
      </c>
      <c r="H5" s="43" t="s">
        <v>249</v>
      </c>
      <c r="I5" s="43" t="s">
        <v>250</v>
      </c>
      <c r="J5" s="43" t="s">
        <v>251</v>
      </c>
      <c r="K5" s="43" t="s">
        <v>252</v>
      </c>
      <c r="L5" s="43" t="s">
        <v>253</v>
      </c>
      <c r="M5" s="32">
        <v>2023</v>
      </c>
      <c r="N5" s="32">
        <v>2024</v>
      </c>
      <c r="O5" s="32">
        <v>2025</v>
      </c>
      <c r="P5" s="32">
        <v>2026</v>
      </c>
      <c r="Q5" s="32">
        <v>2027</v>
      </c>
    </row>
    <row r="6" spans="1:29" ht="27.6" customHeight="1" x14ac:dyDescent="0.25">
      <c r="A6" s="7">
        <v>1</v>
      </c>
      <c r="B6" s="16" t="s">
        <v>223</v>
      </c>
      <c r="C6" s="51">
        <v>36</v>
      </c>
      <c r="D6" s="19">
        <v>170</v>
      </c>
      <c r="E6" s="28">
        <f>'A 1.2 RESUM MESURES'!E6</f>
        <v>3912641.73</v>
      </c>
      <c r="F6" s="51">
        <v>6</v>
      </c>
      <c r="G6" s="28">
        <f>'A 1.4 RESUM DETERM NORMAT'!D6</f>
        <v>3290458</v>
      </c>
      <c r="H6" s="130">
        <f>C6+F6</f>
        <v>42</v>
      </c>
      <c r="I6" s="28">
        <f>E6+G6</f>
        <v>7203099.7300000004</v>
      </c>
      <c r="J6" s="29">
        <f>I6/$I$18</f>
        <v>0.32913259852735904</v>
      </c>
      <c r="K6" s="28">
        <f>'A 1.2 RESUM MESURES'!G6+'A 1.4 RESUM DETERM NORMAT'!F6</f>
        <v>3840641.73</v>
      </c>
      <c r="L6" s="28">
        <f>'A 1.2 RESUM MESURES'!H6+'A 1.4 RESUM DETERM NORMAT'!G6</f>
        <v>3362458</v>
      </c>
      <c r="M6" s="28">
        <f>'A 1.2 RESUM MESURES'!I6+'A 1.4 RESUM DETERM NORMAT'!H6</f>
        <v>523824.93333333335</v>
      </c>
      <c r="N6" s="28">
        <f>'A 1.2 RESUM MESURES'!J6+'A 1.4 RESUM DETERM NORMAT'!I6</f>
        <v>2838810.2991666668</v>
      </c>
      <c r="O6" s="28">
        <f>'A 1.2 RESUM MESURES'!K6+'A 1.4 RESUM DETERM NORMAT'!J6</f>
        <v>1934143.6325000001</v>
      </c>
      <c r="P6" s="28">
        <f>'A 1.2 RESUM MESURES'!L6+'A 1.4 RESUM DETERM NORMAT'!K6</f>
        <v>953160.4325</v>
      </c>
      <c r="Q6" s="28">
        <f>'A 1.2 RESUM MESURES'!M6+'A 1.4 RESUM DETERM NORMAT'!L6</f>
        <v>953160.4325</v>
      </c>
      <c r="R6" s="22"/>
    </row>
    <row r="7" spans="1:29" ht="27.6" customHeight="1" x14ac:dyDescent="0.25">
      <c r="A7" s="34">
        <v>2</v>
      </c>
      <c r="B7" s="35" t="s">
        <v>237</v>
      </c>
      <c r="C7" s="129">
        <v>11</v>
      </c>
      <c r="D7" s="36">
        <v>35</v>
      </c>
      <c r="E7" s="257">
        <f>'A 1.2 RESUM MESURES'!E7</f>
        <v>5066957.96</v>
      </c>
      <c r="F7" s="129">
        <v>1</v>
      </c>
      <c r="G7" s="37">
        <f>'A 1.4 RESUM DETERM NORMAT'!D7</f>
        <v>0</v>
      </c>
      <c r="H7" s="131">
        <f t="shared" ref="H7:H16" si="0">C7+F7</f>
        <v>12</v>
      </c>
      <c r="I7" s="257">
        <f>E7+G7</f>
        <v>5066957.96</v>
      </c>
      <c r="J7" s="258">
        <f>I7/$I$18</f>
        <v>0.2315254685504245</v>
      </c>
      <c r="K7" s="257">
        <f>'A 1.2 RESUM MESURES'!G7+'A 1.4 RESUM DETERM NORMAT'!F7</f>
        <v>5000000</v>
      </c>
      <c r="L7" s="257">
        <f>'A 1.2 RESUM MESURES'!H7+'A 1.4 RESUM DETERM NORMAT'!G7</f>
        <v>66957.959999999992</v>
      </c>
      <c r="M7" s="257">
        <f>'A 1.2 RESUM MESURES'!I7+'A 1.4 RESUM DETERM NORMAT'!H7</f>
        <v>66957.959999999992</v>
      </c>
      <c r="N7" s="257">
        <f>'A 1.2 RESUM MESURES'!J7+'A 1.4 RESUM DETERM NORMAT'!I7</f>
        <v>1800000</v>
      </c>
      <c r="O7" s="257">
        <f>'A 1.2 RESUM MESURES'!K7+'A 1.4 RESUM DETERM NORMAT'!J7</f>
        <v>1066666.67</v>
      </c>
      <c r="P7" s="257">
        <f>'A 1.2 RESUM MESURES'!L7+'A 1.4 RESUM DETERM NORMAT'!K7</f>
        <v>1066666.67</v>
      </c>
      <c r="Q7" s="257">
        <f>'A 1.2 RESUM MESURES'!M7+'A 1.4 RESUM DETERM NORMAT'!L7</f>
        <v>1066666.67</v>
      </c>
      <c r="R7" s="22"/>
    </row>
    <row r="8" spans="1:29" ht="27.6" customHeight="1" x14ac:dyDescent="0.25">
      <c r="A8" s="7">
        <v>3</v>
      </c>
      <c r="B8" s="16" t="s">
        <v>203</v>
      </c>
      <c r="C8" s="51">
        <v>2</v>
      </c>
      <c r="D8">
        <v>9</v>
      </c>
      <c r="E8" s="28">
        <f>'A 1.2 RESUM MESURES'!E8</f>
        <v>0</v>
      </c>
      <c r="F8" s="51"/>
      <c r="G8" s="28"/>
      <c r="H8" s="130">
        <f t="shared" si="0"/>
        <v>2</v>
      </c>
      <c r="I8" s="28">
        <f>E8+G8</f>
        <v>0</v>
      </c>
      <c r="J8" s="29">
        <f t="shared" ref="J8:J16" si="1">I8/$I$18</f>
        <v>0</v>
      </c>
      <c r="K8" s="28">
        <f>'A 1.2 RESUM MESURES'!G8</f>
        <v>0</v>
      </c>
      <c r="L8" s="28">
        <f>'A 1.2 RESUM MESURES'!H8</f>
        <v>0</v>
      </c>
      <c r="M8" s="28">
        <f>'A 1.2 RESUM MESURES'!I8</f>
        <v>0</v>
      </c>
      <c r="N8" s="28">
        <f>'A 1.2 RESUM MESURES'!J8</f>
        <v>0</v>
      </c>
      <c r="O8" s="28">
        <f>'A 1.2 RESUM MESURES'!K8</f>
        <v>0</v>
      </c>
      <c r="P8" s="28">
        <f>'A 1.2 RESUM MESURES'!L8</f>
        <v>0</v>
      </c>
      <c r="Q8" s="28">
        <f>'A 1.2 RESUM MESURES'!M8</f>
        <v>0</v>
      </c>
      <c r="R8" s="22"/>
    </row>
    <row r="9" spans="1:29" ht="27.6" customHeight="1" x14ac:dyDescent="0.25">
      <c r="A9" s="34">
        <v>4</v>
      </c>
      <c r="B9" s="35" t="s">
        <v>204</v>
      </c>
      <c r="C9" s="129">
        <v>4</v>
      </c>
      <c r="D9" s="36">
        <v>9</v>
      </c>
      <c r="E9" s="37">
        <f>'A 1.2 RESUM MESURES'!E9</f>
        <v>0</v>
      </c>
      <c r="F9" s="129"/>
      <c r="G9" s="37"/>
      <c r="H9" s="131">
        <f t="shared" si="0"/>
        <v>4</v>
      </c>
      <c r="I9" s="37">
        <f t="shared" ref="I9:I16" si="2">E9+G9</f>
        <v>0</v>
      </c>
      <c r="J9" s="38">
        <f t="shared" si="1"/>
        <v>0</v>
      </c>
      <c r="K9" s="37">
        <f>'A 1.2 RESUM MESURES'!G9</f>
        <v>0</v>
      </c>
      <c r="L9" s="37">
        <f>'A 1.2 RESUM MESURES'!H9</f>
        <v>0</v>
      </c>
      <c r="M9" s="37">
        <f>'A 1.2 RESUM MESURES'!I9</f>
        <v>0</v>
      </c>
      <c r="N9" s="37">
        <f>'A 1.2 RESUM MESURES'!J9</f>
        <v>0</v>
      </c>
      <c r="O9" s="37">
        <f>'A 1.2 RESUM MESURES'!K9</f>
        <v>0</v>
      </c>
      <c r="P9" s="37">
        <f>'A 1.2 RESUM MESURES'!L9</f>
        <v>0</v>
      </c>
      <c r="Q9" s="37">
        <f>'A 1.2 RESUM MESURES'!M9</f>
        <v>0</v>
      </c>
      <c r="R9" s="22"/>
    </row>
    <row r="10" spans="1:29" ht="27.6" customHeight="1" x14ac:dyDescent="0.25">
      <c r="A10" s="7">
        <v>5</v>
      </c>
      <c r="B10" s="16" t="s">
        <v>205</v>
      </c>
      <c r="C10" s="51">
        <v>2</v>
      </c>
      <c r="D10">
        <v>5</v>
      </c>
      <c r="E10" s="28">
        <f>'A 1.2 RESUM MESURES'!E10</f>
        <v>0</v>
      </c>
      <c r="F10" s="51"/>
      <c r="G10" s="28"/>
      <c r="H10" s="130">
        <f t="shared" si="0"/>
        <v>2</v>
      </c>
      <c r="I10" s="28">
        <f t="shared" si="2"/>
        <v>0</v>
      </c>
      <c r="J10" s="29">
        <f t="shared" si="1"/>
        <v>0</v>
      </c>
      <c r="K10" s="28">
        <f>'A 1.2 RESUM MESURES'!G10</f>
        <v>0</v>
      </c>
      <c r="L10" s="28">
        <f>'A 1.2 RESUM MESURES'!H10</f>
        <v>0</v>
      </c>
      <c r="M10" s="28">
        <f>'A 1.2 RESUM MESURES'!I10</f>
        <v>0</v>
      </c>
      <c r="N10" s="28">
        <f>'A 1.2 RESUM MESURES'!J10</f>
        <v>0</v>
      </c>
      <c r="O10" s="28">
        <f>'A 1.2 RESUM MESURES'!K10</f>
        <v>0</v>
      </c>
      <c r="P10" s="28">
        <f>'A 1.2 RESUM MESURES'!L10</f>
        <v>0</v>
      </c>
      <c r="Q10" s="28">
        <f>'A 1.2 RESUM MESURES'!M10</f>
        <v>0</v>
      </c>
      <c r="R10" s="22"/>
    </row>
    <row r="11" spans="1:29" ht="27.6" customHeight="1" x14ac:dyDescent="0.25">
      <c r="A11" s="34">
        <v>6</v>
      </c>
      <c r="B11" s="35" t="s">
        <v>206</v>
      </c>
      <c r="C11" s="129">
        <v>3</v>
      </c>
      <c r="D11" s="36">
        <v>9</v>
      </c>
      <c r="E11" s="37">
        <f>'A 1.2 RESUM MESURES'!E11</f>
        <v>300000</v>
      </c>
      <c r="F11" s="129"/>
      <c r="G11" s="37"/>
      <c r="H11" s="131">
        <f t="shared" si="0"/>
        <v>3</v>
      </c>
      <c r="I11" s="37">
        <f t="shared" si="2"/>
        <v>300000</v>
      </c>
      <c r="J11" s="38">
        <f t="shared" si="1"/>
        <v>1.3707956749088037E-2</v>
      </c>
      <c r="K11" s="37">
        <f>'A 1.2 RESUM MESURES'!G11</f>
        <v>300000</v>
      </c>
      <c r="L11" s="37">
        <f>'A 1.2 RESUM MESURES'!H11</f>
        <v>0</v>
      </c>
      <c r="M11" s="37">
        <f>'A 1.2 RESUM MESURES'!I11</f>
        <v>220000</v>
      </c>
      <c r="N11" s="37">
        <f>'A 1.2 RESUM MESURES'!J11</f>
        <v>20000</v>
      </c>
      <c r="O11" s="37">
        <f>'A 1.2 RESUM MESURES'!K11</f>
        <v>20000</v>
      </c>
      <c r="P11" s="37">
        <f>'A 1.2 RESUM MESURES'!L11</f>
        <v>20000</v>
      </c>
      <c r="Q11" s="37">
        <f>'A 1.2 RESUM MESURES'!M11</f>
        <v>20000</v>
      </c>
      <c r="R11" s="22"/>
    </row>
    <row r="12" spans="1:29" ht="27.6" customHeight="1" x14ac:dyDescent="0.25">
      <c r="A12" s="7">
        <v>7</v>
      </c>
      <c r="B12" s="16" t="s">
        <v>207</v>
      </c>
      <c r="C12" s="51">
        <v>3</v>
      </c>
      <c r="D12">
        <v>19</v>
      </c>
      <c r="E12" s="28">
        <f>'A 1.2 RESUM MESURES'!E12</f>
        <v>0</v>
      </c>
      <c r="F12" s="51"/>
      <c r="G12" s="28"/>
      <c r="H12" s="130">
        <f t="shared" si="0"/>
        <v>3</v>
      </c>
      <c r="I12" s="28">
        <f t="shared" si="2"/>
        <v>0</v>
      </c>
      <c r="J12" s="29">
        <f t="shared" si="1"/>
        <v>0</v>
      </c>
      <c r="K12" s="28">
        <f>'A 1.2 RESUM MESURES'!G12</f>
        <v>0</v>
      </c>
      <c r="L12" s="28">
        <f>'A 1.2 RESUM MESURES'!H12</f>
        <v>0</v>
      </c>
      <c r="M12" s="28">
        <f>'A 1.2 RESUM MESURES'!I12</f>
        <v>0</v>
      </c>
      <c r="N12" s="28">
        <f>'A 1.2 RESUM MESURES'!J12</f>
        <v>0</v>
      </c>
      <c r="O12" s="28">
        <f>'A 1.2 RESUM MESURES'!K12</f>
        <v>0</v>
      </c>
      <c r="P12" s="28">
        <f>'A 1.2 RESUM MESURES'!L12</f>
        <v>0</v>
      </c>
      <c r="Q12" s="28">
        <f>'A 1.2 RESUM MESURES'!M12</f>
        <v>0</v>
      </c>
      <c r="R12" s="22"/>
    </row>
    <row r="13" spans="1:29" ht="27.6" customHeight="1" x14ac:dyDescent="0.25">
      <c r="A13" s="34">
        <v>8</v>
      </c>
      <c r="B13" s="35" t="s">
        <v>208</v>
      </c>
      <c r="C13" s="129">
        <v>9</v>
      </c>
      <c r="D13" s="36">
        <v>38</v>
      </c>
      <c r="E13" s="37">
        <f>'A 1.2 RESUM MESURES'!E13</f>
        <v>30000</v>
      </c>
      <c r="F13" s="129"/>
      <c r="G13" s="37"/>
      <c r="H13" s="131">
        <f t="shared" si="0"/>
        <v>9</v>
      </c>
      <c r="I13" s="37">
        <f t="shared" si="2"/>
        <v>30000</v>
      </c>
      <c r="J13" s="38">
        <f t="shared" si="1"/>
        <v>1.3707956749088035E-3</v>
      </c>
      <c r="K13" s="37">
        <f>'A 1.2 RESUM MESURES'!G13</f>
        <v>0</v>
      </c>
      <c r="L13" s="37">
        <f>'A 1.2 RESUM MESURES'!H13</f>
        <v>30000</v>
      </c>
      <c r="M13" s="37">
        <f>'A 1.2 RESUM MESURES'!I13</f>
        <v>0</v>
      </c>
      <c r="N13" s="37">
        <f>'A 1.2 RESUM MESURES'!J13</f>
        <v>30000</v>
      </c>
      <c r="O13" s="37">
        <f>'A 1.2 RESUM MESURES'!K13</f>
        <v>0</v>
      </c>
      <c r="P13" s="37">
        <f>'A 1.2 RESUM MESURES'!L13</f>
        <v>0</v>
      </c>
      <c r="Q13" s="37">
        <f>'A 1.2 RESUM MESURES'!M13</f>
        <v>0</v>
      </c>
      <c r="R13" s="22"/>
    </row>
    <row r="14" spans="1:29" ht="27.6" customHeight="1" x14ac:dyDescent="0.25">
      <c r="A14" s="7">
        <v>9</v>
      </c>
      <c r="B14" s="16" t="s">
        <v>209</v>
      </c>
      <c r="C14" s="51">
        <v>2</v>
      </c>
      <c r="D14">
        <v>3</v>
      </c>
      <c r="E14" s="28">
        <f>'A 1.2 RESUM MESURES'!E14</f>
        <v>0</v>
      </c>
      <c r="F14" s="51"/>
      <c r="G14" s="28"/>
      <c r="H14" s="130">
        <f t="shared" si="0"/>
        <v>2</v>
      </c>
      <c r="I14" s="28">
        <f t="shared" si="2"/>
        <v>0</v>
      </c>
      <c r="J14" s="29">
        <f t="shared" si="1"/>
        <v>0</v>
      </c>
      <c r="K14" s="28">
        <f>'A 1.2 RESUM MESURES'!G14</f>
        <v>0</v>
      </c>
      <c r="L14" s="28">
        <f>'A 1.2 RESUM MESURES'!H14</f>
        <v>0</v>
      </c>
      <c r="M14" s="28">
        <f>'A 1.2 RESUM MESURES'!I14</f>
        <v>0</v>
      </c>
      <c r="N14" s="28">
        <f>'A 1.2 RESUM MESURES'!J14</f>
        <v>0</v>
      </c>
      <c r="O14" s="28">
        <f>'A 1.2 RESUM MESURES'!K14</f>
        <v>0</v>
      </c>
      <c r="P14" s="28">
        <f>'A 1.2 RESUM MESURES'!L14</f>
        <v>0</v>
      </c>
      <c r="Q14" s="28">
        <f>'A 1.2 RESUM MESURES'!M14</f>
        <v>0</v>
      </c>
      <c r="R14" s="22"/>
    </row>
    <row r="15" spans="1:29" ht="27.6" customHeight="1" x14ac:dyDescent="0.25">
      <c r="A15" s="34">
        <v>10</v>
      </c>
      <c r="B15" s="35" t="s">
        <v>210</v>
      </c>
      <c r="C15" s="129">
        <v>5</v>
      </c>
      <c r="D15" s="36">
        <v>31</v>
      </c>
      <c r="E15" s="37">
        <f>'A 1.2 RESUM MESURES'!E15</f>
        <v>721042</v>
      </c>
      <c r="F15" s="129"/>
      <c r="G15" s="37"/>
      <c r="H15" s="131">
        <f t="shared" si="0"/>
        <v>5</v>
      </c>
      <c r="I15" s="37">
        <f t="shared" si="2"/>
        <v>721042</v>
      </c>
      <c r="J15" s="38">
        <f t="shared" si="1"/>
        <v>3.2946708500919783E-2</v>
      </c>
      <c r="K15" s="37">
        <f>'A 1.2 RESUM MESURES'!G15</f>
        <v>485000</v>
      </c>
      <c r="L15" s="37">
        <f>'A 1.2 RESUM MESURES'!H15</f>
        <v>236042</v>
      </c>
      <c r="M15" s="37">
        <f>'A 1.2 RESUM MESURES'!I15</f>
        <v>104208.4</v>
      </c>
      <c r="N15" s="37">
        <f>'A 1.2 RESUM MESURES'!J15</f>
        <v>251416.8</v>
      </c>
      <c r="O15" s="37">
        <f>'A 1.2 RESUM MESURES'!K15</f>
        <v>151416.79999999999</v>
      </c>
      <c r="P15" s="37">
        <f>'A 1.2 RESUM MESURES'!L15</f>
        <v>157000</v>
      </c>
      <c r="Q15" s="37">
        <f>'A 1.2 RESUM MESURES'!M15</f>
        <v>57000</v>
      </c>
      <c r="R15" s="22"/>
    </row>
    <row r="16" spans="1:29" ht="27.6" customHeight="1" x14ac:dyDescent="0.25">
      <c r="A16" s="7">
        <v>11</v>
      </c>
      <c r="B16" s="16" t="s">
        <v>254</v>
      </c>
      <c r="C16" s="51">
        <v>7</v>
      </c>
      <c r="D16">
        <v>26</v>
      </c>
      <c r="E16" s="28">
        <f>'A 1.2 RESUM MESURES'!E16</f>
        <v>8564000</v>
      </c>
      <c r="F16" s="51"/>
      <c r="G16" s="28"/>
      <c r="H16" s="130">
        <f t="shared" si="0"/>
        <v>7</v>
      </c>
      <c r="I16" s="28">
        <f t="shared" si="2"/>
        <v>8564000</v>
      </c>
      <c r="J16" s="29">
        <f t="shared" si="1"/>
        <v>0.3913164719972998</v>
      </c>
      <c r="K16" s="28">
        <f>'A 1.2 RESUM MESURES'!G16</f>
        <v>8564000</v>
      </c>
      <c r="L16" s="28">
        <f>'A 1.2 RESUM MESURES'!H16</f>
        <v>0</v>
      </c>
      <c r="M16" s="28">
        <f>'A 1.2 RESUM MESURES'!I16</f>
        <v>1760000</v>
      </c>
      <c r="N16" s="28">
        <f>'A 1.2 RESUM MESURES'!J16</f>
        <v>1912000</v>
      </c>
      <c r="O16" s="28">
        <f>'A 1.2 RESUM MESURES'!K16</f>
        <v>1680000</v>
      </c>
      <c r="P16" s="28">
        <f>'A 1.2 RESUM MESURES'!L16</f>
        <v>1532000</v>
      </c>
      <c r="Q16" s="28">
        <f>'A 1.2 RESUM MESURES'!M16</f>
        <v>1680000</v>
      </c>
      <c r="R16" s="22"/>
    </row>
    <row r="17" spans="1:18" x14ac:dyDescent="0.25">
      <c r="C17" s="51"/>
      <c r="F17" s="51"/>
      <c r="H17" s="51"/>
    </row>
    <row r="18" spans="1:18" s="17" customFormat="1" ht="23.25" customHeight="1" x14ac:dyDescent="0.25">
      <c r="A18" s="32"/>
      <c r="B18" s="40" t="s">
        <v>255</v>
      </c>
      <c r="C18" s="32">
        <f>SUM(C6:C17)</f>
        <v>84</v>
      </c>
      <c r="D18" s="32">
        <f t="shared" ref="D18:Q18" si="3">SUM(D6:D17)</f>
        <v>354</v>
      </c>
      <c r="E18" s="27">
        <f t="shared" si="3"/>
        <v>18594641.689999998</v>
      </c>
      <c r="F18" s="135">
        <f t="shared" si="3"/>
        <v>7</v>
      </c>
      <c r="G18" s="27">
        <f t="shared" si="3"/>
        <v>3290458</v>
      </c>
      <c r="H18" s="135">
        <f t="shared" si="3"/>
        <v>91</v>
      </c>
      <c r="I18" s="27">
        <f t="shared" si="3"/>
        <v>21885099.690000001</v>
      </c>
      <c r="J18" s="136">
        <f t="shared" si="3"/>
        <v>1</v>
      </c>
      <c r="K18" s="27">
        <f t="shared" si="3"/>
        <v>18189641.73</v>
      </c>
      <c r="L18" s="27">
        <f t="shared" si="3"/>
        <v>3695457.96</v>
      </c>
      <c r="M18" s="27">
        <f t="shared" si="3"/>
        <v>2674991.2933333335</v>
      </c>
      <c r="N18" s="27">
        <f t="shared" si="3"/>
        <v>6852227.0991666662</v>
      </c>
      <c r="O18" s="27">
        <f t="shared" si="3"/>
        <v>4852227.1025</v>
      </c>
      <c r="P18" s="27">
        <f t="shared" si="3"/>
        <v>3728827.1025</v>
      </c>
      <c r="Q18" s="27">
        <f t="shared" si="3"/>
        <v>3776827.1025</v>
      </c>
    </row>
    <row r="19" spans="1:18" x14ac:dyDescent="0.25">
      <c r="E19" s="52">
        <f>E18/$I$18</f>
        <v>0.84964848017103078</v>
      </c>
      <c r="G19" s="52">
        <f>G18/$I$18</f>
        <v>0.15035151982896908</v>
      </c>
      <c r="K19" s="139">
        <f>K18/$I$18</f>
        <v>0.83114274038748959</v>
      </c>
      <c r="L19" s="139">
        <f>L18/$I$18</f>
        <v>0.16885725961251036</v>
      </c>
    </row>
    <row r="20" spans="1:18" x14ac:dyDescent="0.25">
      <c r="L20" s="22"/>
      <c r="M20" s="23"/>
      <c r="Q20" s="23"/>
      <c r="R20" s="22"/>
    </row>
    <row r="21" spans="1:18" x14ac:dyDescent="0.25">
      <c r="K21" s="251"/>
      <c r="L21" s="251"/>
    </row>
    <row r="22" spans="1:18" x14ac:dyDescent="0.25">
      <c r="D22" s="30" t="s">
        <v>256</v>
      </c>
    </row>
    <row r="27" spans="1:18" x14ac:dyDescent="0.25">
      <c r="B27" s="40" t="s">
        <v>257</v>
      </c>
      <c r="C27" s="40" t="s">
        <v>258</v>
      </c>
      <c r="E27" s="40" t="s">
        <v>259</v>
      </c>
    </row>
    <row r="29" spans="1:18" x14ac:dyDescent="0.25">
      <c r="B29" s="87" t="s">
        <v>102</v>
      </c>
      <c r="C29" s="88">
        <f>K18</f>
        <v>18189641.73</v>
      </c>
      <c r="D29" s="89"/>
      <c r="E29" s="90">
        <f>K19</f>
        <v>0.83114274038748959</v>
      </c>
    </row>
    <row r="30" spans="1:18" x14ac:dyDescent="0.25">
      <c r="B30" s="48" t="s">
        <v>260</v>
      </c>
      <c r="C30" s="49">
        <f>L18</f>
        <v>3695457.96</v>
      </c>
      <c r="D30" s="17"/>
      <c r="E30" s="85">
        <f>L19</f>
        <v>0.16885725961251036</v>
      </c>
    </row>
    <row r="32" spans="1:18" x14ac:dyDescent="0.25">
      <c r="B32" s="40" t="s">
        <v>191</v>
      </c>
      <c r="C32" s="84">
        <f>I18</f>
        <v>21885099.690000001</v>
      </c>
      <c r="D32" s="40"/>
      <c r="E32" s="86">
        <f>SUM(E29:E31)</f>
        <v>1</v>
      </c>
    </row>
    <row r="34" spans="3:3" x14ac:dyDescent="0.25">
      <c r="C34" s="22"/>
    </row>
    <row r="35" spans="3:3" x14ac:dyDescent="0.25">
      <c r="C35" s="23"/>
    </row>
  </sheetData>
  <sheetProtection algorithmName="SHA-512" hashValue="3nMk9GN0+kNvmpGADkZ7Mi+zfJO5q5guTzfojk1R7FOVPqMy+o/f2M1XGbFcLZdeUS6NauzkH4qFgsmKuG0UyQ==" saltValue="1UGNI+pKMLRuQMtykdaLvw==" spinCount="100000" sheet="1" objects="1" scenarios="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0CA21857B63BD4C8056F78FA0DD052A" ma:contentTypeVersion="2" ma:contentTypeDescription="Crea un document nou" ma:contentTypeScope="" ma:versionID="a0a5cd9e018c11c53ca1b5226d799f6c">
  <xsd:schema xmlns:xsd="http://www.w3.org/2001/XMLSchema" xmlns:xs="http://www.w3.org/2001/XMLSchema" xmlns:p="http://schemas.microsoft.com/office/2006/metadata/properties" xmlns:ns2="43b235af-5f78-4847-a6b7-131f0e000202" targetNamespace="http://schemas.microsoft.com/office/2006/metadata/properties" ma:root="true" ma:fieldsID="f272c56b127d17f7fa888b0eb3cd8105" ns2:_="">
    <xsd:import namespace="43b235af-5f78-4847-a6b7-131f0e0002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235af-5f78-4847-a6b7-131f0e000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A61DF3-E5DC-4263-A7DF-47CC43219D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235af-5f78-4847-a6b7-131f0e000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D4F5AC-DEF7-4D46-9BF0-56F081D29D0F}">
  <ds:schemaRefs>
    <ds:schemaRef ds:uri="http://purl.org/dc/elements/1.1/"/>
    <ds:schemaRef ds:uri="http://schemas.microsoft.com/office/infopath/2007/PartnerControls"/>
    <ds:schemaRef ds:uri="http://schemas.microsoft.com/office/2006/metadata/properties"/>
    <ds:schemaRef ds:uri="http://purl.org/dc/terms/"/>
    <ds:schemaRef ds:uri="43b235af-5f78-4847-a6b7-131f0e000202"/>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D048095-0AB2-4E85-8214-60FEF4AF74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5</vt:i4>
      </vt:variant>
      <vt:variant>
        <vt:lpstr>Intervals amb nom</vt:lpstr>
      </vt:variant>
      <vt:variant>
        <vt:i4>1</vt:i4>
      </vt:variant>
    </vt:vector>
  </HeadingPairs>
  <TitlesOfParts>
    <vt:vector size="6" baseType="lpstr">
      <vt:lpstr>A 1.1.DETALL MESURES</vt:lpstr>
      <vt:lpstr>A 1.2 RESUM MESURES</vt:lpstr>
      <vt:lpstr>A 1.3. DETALL DETERMIN NORMAT</vt:lpstr>
      <vt:lpstr>A 1.4 RESUM DETERM NORMAT</vt:lpstr>
      <vt:lpstr>A 1.5 RESUM TOT PQACAT </vt:lpstr>
      <vt:lpstr>'A 1.1.DETALL MESURES'!_Hlk128741904</vt:lpstr>
    </vt:vector>
  </TitlesOfParts>
  <Manager/>
  <Company>Generalitat de Catalunya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1. Memòria d'impacte pressupostari</dc:title>
  <dc:subject/>
  <dc:creator>Generalitat de Catalunya</dc:creator>
  <cp:keywords/>
  <dc:description/>
  <cp:lastModifiedBy>Leal de Ibarra Ribo, Xavier</cp:lastModifiedBy>
  <cp:revision/>
  <dcterms:created xsi:type="dcterms:W3CDTF">2023-01-10T08:26:43Z</dcterms:created>
  <dcterms:modified xsi:type="dcterms:W3CDTF">2023-03-24T08:12:03Z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0x01010070CA21857B63BD4C8056F78FA0DD052A</vt:lpwstr>
  </property>
</Properties>
</file>