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Srv_Organitzacio\Proj_interdep_G0121\Participació\Processos participatius\ProjecteDecret_modif_Decret 9-2029_caça silvestre\"/>
    </mc:Choice>
  </mc:AlternateContent>
  <bookViews>
    <workbookView xWindow="-17" yWindow="34" windowWidth="12977" windowHeight="9180" activeTab="1"/>
  </bookViews>
  <sheets>
    <sheet name="A. NORMA VIGENT" sheetId="2" r:id="rId1"/>
    <sheet name="B. PROPOSTA NORMATIVA" sheetId="7" r:id="rId2"/>
    <sheet name="C. ESTALVI" sheetId="3" r:id="rId3"/>
    <sheet name="D. ORIGEN DADES" sheetId="9" r:id="rId4"/>
    <sheet name="categories" sheetId="11" state="hidden" r:id="rId5"/>
  </sheets>
  <definedNames>
    <definedName name="_1Àrea_d_impressió" localSheetId="0">'A. NORMA VIGENT'!$A$1:$U$29</definedName>
    <definedName name="_1Àrea_d_impressió" localSheetId="1">'B. PROPOSTA NORMATIVA'!$A$1:$T$3</definedName>
    <definedName name="_xlnm._FilterDatabase" localSheetId="0" hidden="1">'A. NORMA VIGENT'!$A$4:$U$29</definedName>
    <definedName name="_num1" localSheetId="1">#REF!</definedName>
    <definedName name="_num1">#REF!</definedName>
    <definedName name="_num10" localSheetId="1">#REF!</definedName>
    <definedName name="_num10">#REF!</definedName>
    <definedName name="_num12" localSheetId="1">#REF!</definedName>
    <definedName name="_num12">#REF!</definedName>
    <definedName name="_num3" localSheetId="1">#REF!</definedName>
    <definedName name="_num3">#REF!</definedName>
    <definedName name="_num4" localSheetId="1">#REF!</definedName>
    <definedName name="_num4">#REF!</definedName>
    <definedName name="_num5" localSheetId="1">#REF!</definedName>
    <definedName name="_num5">#REF!</definedName>
    <definedName name="_num6" localSheetId="1">#REF!</definedName>
    <definedName name="_num6">#REF!</definedName>
    <definedName name="_num7" localSheetId="1">#REF!</definedName>
    <definedName name="_num7">#REF!</definedName>
    <definedName name="_num8" localSheetId="1">#REF!</definedName>
    <definedName name="_num8">#REF!</definedName>
    <definedName name="_num9" localSheetId="1">#REF!</definedName>
    <definedName name="_num9">#REF!</definedName>
    <definedName name="asdasdasd" localSheetId="1">#REF!</definedName>
    <definedName name="asdasdasd">#REF!</definedName>
    <definedName name="Nombre1" localSheetId="1">#REF!</definedName>
    <definedName name="Nombre1">#REF!</definedName>
    <definedName name="Tasques" localSheetId="1">#REF!</definedName>
    <definedName name="Tasques">#REF!</definedName>
    <definedName name="Taulacategories">'A. NORMA VIGENT'!#REF!</definedName>
  </definedNames>
  <calcPr calcId="162913"/>
</workbook>
</file>

<file path=xl/calcChain.xml><?xml version="1.0" encoding="utf-8"?>
<calcChain xmlns="http://schemas.openxmlformats.org/spreadsheetml/2006/main">
  <c r="T54" i="7" l="1"/>
  <c r="L54" i="7"/>
  <c r="P54" i="7" s="1"/>
  <c r="K54" i="7"/>
  <c r="O54" i="7" s="1"/>
  <c r="J54" i="7"/>
  <c r="N54" i="7" s="1"/>
  <c r="I54" i="7"/>
  <c r="M54" i="7" s="1"/>
  <c r="Q54" i="7" s="1"/>
  <c r="U54" i="7" l="1"/>
  <c r="T53" i="7"/>
  <c r="L53" i="7"/>
  <c r="P53" i="7" s="1"/>
  <c r="K53" i="7"/>
  <c r="O53" i="7" s="1"/>
  <c r="J53" i="7"/>
  <c r="N53" i="7" s="1"/>
  <c r="I53" i="7"/>
  <c r="M53" i="7" s="1"/>
  <c r="T52" i="7"/>
  <c r="L52" i="7"/>
  <c r="P52" i="7" s="1"/>
  <c r="K52" i="7"/>
  <c r="O52" i="7" s="1"/>
  <c r="J52" i="7"/>
  <c r="N52" i="7" s="1"/>
  <c r="I52" i="7"/>
  <c r="M52" i="7" s="1"/>
  <c r="T51" i="7"/>
  <c r="L51" i="7"/>
  <c r="P51" i="7" s="1"/>
  <c r="K51" i="7"/>
  <c r="O51" i="7" s="1"/>
  <c r="J51" i="7"/>
  <c r="N51" i="7" s="1"/>
  <c r="I51" i="7"/>
  <c r="M51" i="7" s="1"/>
  <c r="T50" i="7"/>
  <c r="L50" i="7"/>
  <c r="P50" i="7" s="1"/>
  <c r="K50" i="7"/>
  <c r="O50" i="7" s="1"/>
  <c r="J50" i="7"/>
  <c r="N50" i="7" s="1"/>
  <c r="I50" i="7"/>
  <c r="M50" i="7" s="1"/>
  <c r="T11" i="7"/>
  <c r="L11" i="7"/>
  <c r="P11" i="7" s="1"/>
  <c r="K11" i="7"/>
  <c r="O11" i="7" s="1"/>
  <c r="J11" i="7"/>
  <c r="N11" i="7" s="1"/>
  <c r="I11" i="7"/>
  <c r="M11" i="7" s="1"/>
  <c r="T36" i="7"/>
  <c r="L36" i="7"/>
  <c r="P36" i="7" s="1"/>
  <c r="K36" i="7"/>
  <c r="O36" i="7" s="1"/>
  <c r="J36" i="7"/>
  <c r="N36" i="7" s="1"/>
  <c r="I36" i="7"/>
  <c r="M36" i="7" s="1"/>
  <c r="T34" i="7"/>
  <c r="N34" i="7"/>
  <c r="M34" i="7"/>
  <c r="L34" i="7"/>
  <c r="P34" i="7" s="1"/>
  <c r="K34" i="7"/>
  <c r="O34" i="7" s="1"/>
  <c r="T32" i="7"/>
  <c r="L32" i="7"/>
  <c r="P32" i="7" s="1"/>
  <c r="K32" i="7"/>
  <c r="O32" i="7" s="1"/>
  <c r="J32" i="7"/>
  <c r="N32" i="7" s="1"/>
  <c r="I32" i="7"/>
  <c r="M32" i="7" s="1"/>
  <c r="Q11" i="7" l="1"/>
  <c r="Q53" i="7"/>
  <c r="Q51" i="7"/>
  <c r="Q50" i="7"/>
  <c r="Q52" i="7"/>
  <c r="U52" i="7"/>
  <c r="U53" i="7"/>
  <c r="U50" i="7"/>
  <c r="U51" i="7"/>
  <c r="U11" i="7"/>
  <c r="Q36" i="7"/>
  <c r="U36" i="7"/>
  <c r="Q34" i="7"/>
  <c r="U34" i="7"/>
  <c r="Q32" i="7"/>
  <c r="U32" i="7"/>
  <c r="T47" i="2"/>
  <c r="L47" i="2"/>
  <c r="P47" i="2" s="1"/>
  <c r="K47" i="2"/>
  <c r="O47" i="2" s="1"/>
  <c r="J47" i="2"/>
  <c r="N47" i="2" s="1"/>
  <c r="I47" i="2"/>
  <c r="M47" i="2" s="1"/>
  <c r="T43" i="2"/>
  <c r="L43" i="2"/>
  <c r="P43" i="2" s="1"/>
  <c r="K43" i="2"/>
  <c r="O43" i="2" s="1"/>
  <c r="J43" i="2"/>
  <c r="N43" i="2" s="1"/>
  <c r="I43" i="2"/>
  <c r="M43" i="2" s="1"/>
  <c r="T39" i="2"/>
  <c r="L39" i="2"/>
  <c r="P39" i="2" s="1"/>
  <c r="K39" i="2"/>
  <c r="O39" i="2" s="1"/>
  <c r="J39" i="2"/>
  <c r="N39" i="2" s="1"/>
  <c r="I39" i="2"/>
  <c r="M39" i="2" s="1"/>
  <c r="T35" i="2"/>
  <c r="L35" i="2"/>
  <c r="P35" i="2" s="1"/>
  <c r="K35" i="2"/>
  <c r="O35" i="2" s="1"/>
  <c r="J35" i="2"/>
  <c r="N35" i="2" s="1"/>
  <c r="I35" i="2"/>
  <c r="M35" i="2" s="1"/>
  <c r="T33" i="2"/>
  <c r="L33" i="2"/>
  <c r="P33" i="2" s="1"/>
  <c r="K33" i="2"/>
  <c r="O33" i="2" s="1"/>
  <c r="J33" i="2"/>
  <c r="N33" i="2" s="1"/>
  <c r="I33" i="2"/>
  <c r="M33" i="2" s="1"/>
  <c r="T29" i="2"/>
  <c r="L29" i="2"/>
  <c r="P29" i="2" s="1"/>
  <c r="K29" i="2"/>
  <c r="O29" i="2" s="1"/>
  <c r="J29" i="2"/>
  <c r="N29" i="2" s="1"/>
  <c r="I29" i="2"/>
  <c r="M29" i="2" s="1"/>
  <c r="T27" i="2"/>
  <c r="L27" i="2"/>
  <c r="P27" i="2" s="1"/>
  <c r="K27" i="2"/>
  <c r="O27" i="2" s="1"/>
  <c r="J27" i="2"/>
  <c r="N27" i="2" s="1"/>
  <c r="I27" i="2"/>
  <c r="M27" i="2" s="1"/>
  <c r="T26" i="2"/>
  <c r="L26" i="2"/>
  <c r="P26" i="2" s="1"/>
  <c r="K26" i="2"/>
  <c r="O26" i="2" s="1"/>
  <c r="J26" i="2"/>
  <c r="N26" i="2" s="1"/>
  <c r="I26" i="2"/>
  <c r="M26" i="2" s="1"/>
  <c r="T25" i="2"/>
  <c r="L25" i="2"/>
  <c r="P25" i="2" s="1"/>
  <c r="K25" i="2"/>
  <c r="O25" i="2" s="1"/>
  <c r="J25" i="2"/>
  <c r="N25" i="2" s="1"/>
  <c r="I25" i="2"/>
  <c r="M25" i="2" s="1"/>
  <c r="T24" i="2"/>
  <c r="L24" i="2"/>
  <c r="P24" i="2" s="1"/>
  <c r="K24" i="2"/>
  <c r="O24" i="2" s="1"/>
  <c r="J24" i="2"/>
  <c r="N24" i="2" s="1"/>
  <c r="I24" i="2"/>
  <c r="M24" i="2" s="1"/>
  <c r="T23" i="2"/>
  <c r="L23" i="2"/>
  <c r="P23" i="2" s="1"/>
  <c r="K23" i="2"/>
  <c r="O23" i="2" s="1"/>
  <c r="J23" i="2"/>
  <c r="N23" i="2" s="1"/>
  <c r="I23" i="2"/>
  <c r="M23" i="2" s="1"/>
  <c r="T22" i="2"/>
  <c r="L22" i="2"/>
  <c r="P22" i="2" s="1"/>
  <c r="K22" i="2"/>
  <c r="O22" i="2" s="1"/>
  <c r="J22" i="2"/>
  <c r="N22" i="2" s="1"/>
  <c r="I22" i="2"/>
  <c r="M22" i="2" s="1"/>
  <c r="T18" i="2"/>
  <c r="L18" i="2"/>
  <c r="P18" i="2" s="1"/>
  <c r="K18" i="2"/>
  <c r="O18" i="2" s="1"/>
  <c r="J18" i="2"/>
  <c r="N18" i="2" s="1"/>
  <c r="I18" i="2"/>
  <c r="M18" i="2" s="1"/>
  <c r="T17" i="2"/>
  <c r="L17" i="2"/>
  <c r="P17" i="2" s="1"/>
  <c r="K17" i="2"/>
  <c r="O17" i="2" s="1"/>
  <c r="J17" i="2"/>
  <c r="N17" i="2" s="1"/>
  <c r="I17" i="2"/>
  <c r="M17" i="2" s="1"/>
  <c r="T16" i="2"/>
  <c r="M16" i="2"/>
  <c r="L16" i="2"/>
  <c r="P16" i="2" s="1"/>
  <c r="K16" i="2"/>
  <c r="O16" i="2" s="1"/>
  <c r="J16" i="2"/>
  <c r="N16" i="2" s="1"/>
  <c r="T15" i="2"/>
  <c r="M15" i="2"/>
  <c r="L15" i="2"/>
  <c r="P15" i="2" s="1"/>
  <c r="K15" i="2"/>
  <c r="O15" i="2" s="1"/>
  <c r="J15" i="2"/>
  <c r="N15" i="2" s="1"/>
  <c r="T14" i="2"/>
  <c r="L14" i="2"/>
  <c r="P14" i="2" s="1"/>
  <c r="K14" i="2"/>
  <c r="O14" i="2" s="1"/>
  <c r="J14" i="2"/>
  <c r="N14" i="2" s="1"/>
  <c r="I14" i="2"/>
  <c r="M14" i="2" s="1"/>
  <c r="T13" i="2"/>
  <c r="M13" i="2"/>
  <c r="L13" i="2"/>
  <c r="P13" i="2" s="1"/>
  <c r="K13" i="2"/>
  <c r="O13" i="2" s="1"/>
  <c r="J13" i="2"/>
  <c r="N13" i="2" s="1"/>
  <c r="T9" i="2"/>
  <c r="N9" i="2"/>
  <c r="M9" i="2"/>
  <c r="L9" i="2"/>
  <c r="P9" i="2" s="1"/>
  <c r="K9" i="2"/>
  <c r="O9" i="2" s="1"/>
  <c r="Q16" i="2" l="1"/>
  <c r="Q39" i="2"/>
  <c r="U39" i="2"/>
  <c r="U40" i="2" s="1"/>
  <c r="Q43" i="2"/>
  <c r="Q13" i="2"/>
  <c r="Q33" i="2"/>
  <c r="U33" i="2"/>
  <c r="U43" i="2"/>
  <c r="U44" i="2" s="1"/>
  <c r="Q47" i="2"/>
  <c r="Q35" i="2"/>
  <c r="U35" i="2"/>
  <c r="U47" i="2"/>
  <c r="U48" i="2" s="1"/>
  <c r="Q17" i="2"/>
  <c r="Q27" i="2"/>
  <c r="U14" i="2"/>
  <c r="Q14" i="2"/>
  <c r="U16" i="2"/>
  <c r="Q25" i="2"/>
  <c r="Q29" i="2"/>
  <c r="Q24" i="2"/>
  <c r="U15" i="2"/>
  <c r="Q9" i="2"/>
  <c r="U18" i="2"/>
  <c r="U9" i="2"/>
  <c r="U23" i="2"/>
  <c r="U29" i="2"/>
  <c r="Q15" i="2"/>
  <c r="Q26" i="2"/>
  <c r="U22" i="2"/>
  <c r="U30" i="2" s="1"/>
  <c r="Q22" i="2"/>
  <c r="U24" i="2"/>
  <c r="U17" i="2"/>
  <c r="U27" i="2"/>
  <c r="U13" i="2"/>
  <c r="Q23" i="2"/>
  <c r="U25" i="2"/>
  <c r="Q18" i="2"/>
  <c r="U26" i="2"/>
  <c r="T60" i="7"/>
  <c r="L60" i="7"/>
  <c r="P60" i="7" s="1"/>
  <c r="K60" i="7"/>
  <c r="O60" i="7" s="1"/>
  <c r="J60" i="7"/>
  <c r="N60" i="7" s="1"/>
  <c r="I60" i="7"/>
  <c r="M60" i="7" s="1"/>
  <c r="T56" i="7"/>
  <c r="L56" i="7"/>
  <c r="P56" i="7" s="1"/>
  <c r="K56" i="7"/>
  <c r="O56" i="7" s="1"/>
  <c r="J56" i="7"/>
  <c r="N56" i="7" s="1"/>
  <c r="I56" i="7"/>
  <c r="M56" i="7" s="1"/>
  <c r="T46" i="7"/>
  <c r="L46" i="7"/>
  <c r="P46" i="7" s="1"/>
  <c r="K46" i="7"/>
  <c r="O46" i="7" s="1"/>
  <c r="J46" i="7"/>
  <c r="N46" i="7" s="1"/>
  <c r="I46" i="7"/>
  <c r="M46" i="7" s="1"/>
  <c r="T42" i="7"/>
  <c r="L42" i="7"/>
  <c r="P42" i="7" s="1"/>
  <c r="K42" i="7"/>
  <c r="O42" i="7" s="1"/>
  <c r="J42" i="7"/>
  <c r="N42" i="7" s="1"/>
  <c r="I42" i="7"/>
  <c r="M42" i="7" s="1"/>
  <c r="T40" i="7"/>
  <c r="L40" i="7"/>
  <c r="P40" i="7" s="1"/>
  <c r="K40" i="7"/>
  <c r="O40" i="7" s="1"/>
  <c r="J40" i="7"/>
  <c r="N40" i="7" s="1"/>
  <c r="I40" i="7"/>
  <c r="M40" i="7" s="1"/>
  <c r="T31" i="7"/>
  <c r="L31" i="7"/>
  <c r="P31" i="7" s="1"/>
  <c r="K31" i="7"/>
  <c r="O31" i="7" s="1"/>
  <c r="J31" i="7"/>
  <c r="N31" i="7" s="1"/>
  <c r="I31" i="7"/>
  <c r="M31" i="7" s="1"/>
  <c r="T29" i="7"/>
  <c r="L29" i="7"/>
  <c r="P29" i="7" s="1"/>
  <c r="K29" i="7"/>
  <c r="O29" i="7" s="1"/>
  <c r="J29" i="7"/>
  <c r="N29" i="7" s="1"/>
  <c r="I29" i="7"/>
  <c r="M29" i="7" s="1"/>
  <c r="T28" i="7"/>
  <c r="L28" i="7"/>
  <c r="P28" i="7" s="1"/>
  <c r="K28" i="7"/>
  <c r="O28" i="7" s="1"/>
  <c r="J28" i="7"/>
  <c r="N28" i="7" s="1"/>
  <c r="I28" i="7"/>
  <c r="M28" i="7" s="1"/>
  <c r="T27" i="7"/>
  <c r="L27" i="7"/>
  <c r="P27" i="7" s="1"/>
  <c r="K27" i="7"/>
  <c r="O27" i="7" s="1"/>
  <c r="J27" i="7"/>
  <c r="N27" i="7" s="1"/>
  <c r="I27" i="7"/>
  <c r="M27" i="7" s="1"/>
  <c r="T26" i="7"/>
  <c r="L26" i="7"/>
  <c r="P26" i="7" s="1"/>
  <c r="K26" i="7"/>
  <c r="O26" i="7" s="1"/>
  <c r="J26" i="7"/>
  <c r="N26" i="7" s="1"/>
  <c r="I26" i="7"/>
  <c r="M26" i="7" s="1"/>
  <c r="T25" i="7"/>
  <c r="L25" i="7"/>
  <c r="P25" i="7" s="1"/>
  <c r="K25" i="7"/>
  <c r="O25" i="7" s="1"/>
  <c r="J25" i="7"/>
  <c r="N25" i="7" s="1"/>
  <c r="I25" i="7"/>
  <c r="M25" i="7" s="1"/>
  <c r="T24" i="7"/>
  <c r="L24" i="7"/>
  <c r="P24" i="7" s="1"/>
  <c r="K24" i="7"/>
  <c r="O24" i="7" s="1"/>
  <c r="J24" i="7"/>
  <c r="N24" i="7" s="1"/>
  <c r="I24" i="7"/>
  <c r="M24" i="7" s="1"/>
  <c r="T20" i="7"/>
  <c r="L20" i="7"/>
  <c r="P20" i="7" s="1"/>
  <c r="K20" i="7"/>
  <c r="O20" i="7" s="1"/>
  <c r="J20" i="7"/>
  <c r="N20" i="7" s="1"/>
  <c r="I20" i="7"/>
  <c r="M20" i="7" s="1"/>
  <c r="T19" i="7"/>
  <c r="L19" i="7"/>
  <c r="P19" i="7" s="1"/>
  <c r="K19" i="7"/>
  <c r="O19" i="7" s="1"/>
  <c r="J19" i="7"/>
  <c r="N19" i="7" s="1"/>
  <c r="I19" i="7"/>
  <c r="M19" i="7" s="1"/>
  <c r="T18" i="7"/>
  <c r="M18" i="7"/>
  <c r="L18" i="7"/>
  <c r="P18" i="7" s="1"/>
  <c r="K18" i="7"/>
  <c r="O18" i="7" s="1"/>
  <c r="J18" i="7"/>
  <c r="N18" i="7" s="1"/>
  <c r="T17" i="7"/>
  <c r="M17" i="7"/>
  <c r="L17" i="7"/>
  <c r="P17" i="7" s="1"/>
  <c r="K17" i="7"/>
  <c r="O17" i="7" s="1"/>
  <c r="J17" i="7"/>
  <c r="N17" i="7" s="1"/>
  <c r="T16" i="7"/>
  <c r="L16" i="7"/>
  <c r="P16" i="7" s="1"/>
  <c r="K16" i="7"/>
  <c r="O16" i="7" s="1"/>
  <c r="J16" i="7"/>
  <c r="N16" i="7" s="1"/>
  <c r="I16" i="7"/>
  <c r="M16" i="7" s="1"/>
  <c r="T15" i="7"/>
  <c r="M15" i="7"/>
  <c r="L15" i="7"/>
  <c r="P15" i="7" s="1"/>
  <c r="K15" i="7"/>
  <c r="O15" i="7" s="1"/>
  <c r="J15" i="7"/>
  <c r="N15" i="7" s="1"/>
  <c r="T9" i="7"/>
  <c r="N9" i="7"/>
  <c r="M9" i="7"/>
  <c r="L9" i="7"/>
  <c r="P9" i="7" s="1"/>
  <c r="K9" i="7"/>
  <c r="O9" i="7" s="1"/>
  <c r="Q26" i="7" l="1"/>
  <c r="Q16" i="7"/>
  <c r="U24" i="7"/>
  <c r="Q24" i="7"/>
  <c r="U17" i="7"/>
  <c r="Q40" i="7"/>
  <c r="U31" i="7"/>
  <c r="Q31" i="7"/>
  <c r="U60" i="7"/>
  <c r="U61" i="7" s="1"/>
  <c r="Q60" i="7"/>
  <c r="Q28" i="7"/>
  <c r="Q17" i="7"/>
  <c r="U20" i="7"/>
  <c r="Q20" i="7"/>
  <c r="U42" i="7"/>
  <c r="U19" i="7"/>
  <c r="Q15" i="7"/>
  <c r="Q25" i="7"/>
  <c r="Q46" i="7"/>
  <c r="U15" i="7"/>
  <c r="Q42" i="7"/>
  <c r="U27" i="7"/>
  <c r="U25" i="7"/>
  <c r="U28" i="7"/>
  <c r="U46" i="7"/>
  <c r="U47" i="7" s="1"/>
  <c r="U29" i="7"/>
  <c r="Q29" i="7"/>
  <c r="U56" i="7"/>
  <c r="U57" i="7" s="1"/>
  <c r="Q56" i="7"/>
  <c r="Q9" i="7"/>
  <c r="Q18" i="7"/>
  <c r="U40" i="7"/>
  <c r="U18" i="7"/>
  <c r="U26" i="7"/>
  <c r="U9" i="7"/>
  <c r="U12" i="7" s="1"/>
  <c r="Q19" i="7"/>
  <c r="Q27" i="7"/>
  <c r="U16" i="7"/>
  <c r="U10" i="2"/>
  <c r="U36" i="2"/>
  <c r="U19" i="2"/>
  <c r="U37" i="7" l="1"/>
  <c r="U43" i="7"/>
  <c r="U21" i="7"/>
  <c r="U49" i="2"/>
  <c r="B7" i="3" s="1"/>
  <c r="U62" i="7" l="1"/>
  <c r="B8" i="3" s="1"/>
  <c r="B9" i="3" s="1"/>
</calcChain>
</file>

<file path=xl/sharedStrings.xml><?xml version="1.0" encoding="utf-8"?>
<sst xmlns="http://schemas.openxmlformats.org/spreadsheetml/2006/main" count="301" uniqueCount="149">
  <si>
    <t>Núm.</t>
  </si>
  <si>
    <t>Preu (p) € / h</t>
  </si>
  <si>
    <t>p x t</t>
  </si>
  <si>
    <t>Suma</t>
  </si>
  <si>
    <t>Freqüència / any                       F</t>
  </si>
  <si>
    <t>Q</t>
  </si>
  <si>
    <t>Cost €</t>
  </si>
  <si>
    <t>Obligacions d'informació</t>
  </si>
  <si>
    <t>Adm.</t>
  </si>
  <si>
    <t>Tec.</t>
  </si>
  <si>
    <t>Dir.</t>
  </si>
  <si>
    <t>F</t>
  </si>
  <si>
    <t>N</t>
  </si>
  <si>
    <t>(F * N)</t>
  </si>
  <si>
    <t>Q * (p x t)</t>
  </si>
  <si>
    <t>PROPOSTA NORMATIVA</t>
  </si>
  <si>
    <t>PREU:</t>
  </si>
  <si>
    <t>TEMPS:</t>
  </si>
  <si>
    <t>Nombre empreses afectades/
esdeveniments</t>
  </si>
  <si>
    <t>ORIGEN DE LES DADES EN RELACIÓ AMB LES CÀRREGUES ADMINISTRATIVES:</t>
  </si>
  <si>
    <t>2. Comunicació prèvia</t>
  </si>
  <si>
    <t>Categoria CU</t>
  </si>
  <si>
    <t>4. Presentar DR</t>
  </si>
  <si>
    <t>5. Aportar DR</t>
  </si>
  <si>
    <t>13. Certificacions Administració</t>
  </si>
  <si>
    <t>15. Informes</t>
  </si>
  <si>
    <t>17. Rètol/Cartell</t>
  </si>
  <si>
    <t>18. Etiquetatge</t>
  </si>
  <si>
    <t>19. Registres o llibres</t>
  </si>
  <si>
    <t>20. Mantenir documentació</t>
  </si>
  <si>
    <t>TAULA CATEGORIES</t>
  </si>
  <si>
    <t>6. Còpia</t>
  </si>
  <si>
    <t>16. Informació tercer</t>
  </si>
  <si>
    <t>12. Informes sectorials</t>
  </si>
  <si>
    <t>Art.</t>
  </si>
  <si>
    <t>Temps (t) h</t>
  </si>
  <si>
    <t>NORMATIVA VIGENT</t>
  </si>
  <si>
    <t>ESTALVI EN TERMES DE CÀRREGUES ADMINISTRATIVES:</t>
  </si>
  <si>
    <r>
      <t xml:space="preserve">RESULTAT 
</t>
    </r>
    <r>
      <rPr>
        <i/>
        <sz val="12"/>
        <rFont val="Arial"/>
        <family val="2"/>
      </rPr>
      <t>(NORMATIVA VIGENT-PROPOSTA NORMATIVA)</t>
    </r>
  </si>
  <si>
    <t>7. Doc. Complexitat baixa</t>
  </si>
  <si>
    <t>8. Doc. Complexitat mitjana</t>
  </si>
  <si>
    <t>10. Doc. Complexitat molt alta</t>
  </si>
  <si>
    <t>11. Certificacions tècniques</t>
  </si>
  <si>
    <t>14. Comunicació dades</t>
  </si>
  <si>
    <t>21. Control i inspecció</t>
  </si>
  <si>
    <t>9. Doc. Complexitat alta</t>
  </si>
  <si>
    <t>Prof.</t>
  </si>
  <si>
    <t>1. Sol·licitud títol habilitant</t>
  </si>
  <si>
    <t>3. Sol·licitud registre</t>
  </si>
  <si>
    <t>A</t>
  </si>
  <si>
    <t>B</t>
  </si>
  <si>
    <t>Disposar de procediments escrits de gestió dels subproductes animals no destinats al consum humà generats</t>
  </si>
  <si>
    <t>C</t>
  </si>
  <si>
    <t>D</t>
  </si>
  <si>
    <t>Sol·licitar l'autorització de funcionament i la inscripció en el Registre sanitari d'indústries i productes alimentaris de Catalunya mitjançant formulari normalitzat</t>
  </si>
  <si>
    <t>Subtotal</t>
  </si>
  <si>
    <t>COST TOTAL</t>
  </si>
  <si>
    <t>Aquesta pàgina ha de ser revisada per la unitat promotora, per tal d'incloure l'explicació de com s'han obtingut les dades que la unitat promotora ha utilitzat finalment per quantificar. Un cop completada la quantificació i l'explicació de com s'han obtingut les dades que s'han emprat i eliminats els comentaris de l'AMR, es recomana annexar aquest fitxer d'Excel a la memòria d'avaluació, mentre que les dades obtingudes han de servir per fer l'anàlisi des de la perspectiva de simplificació i reducció de les càrregues administratives.</t>
  </si>
  <si>
    <t>Les dades de temps s'han obtingut mitjançant el Sistema de costos unitaris estàndard per a la quantificació de càrregues administratives. Aquest Sistema es pot consultar en l'enllaç següent:</t>
  </si>
  <si>
    <t>http://presidencia.intranet.gencat.cat/Inet/img/Sistema_costos_unitaris_estandard_2012_Versio_PIV_Actualitzacio_gener_2017_tcm344-235575.pdf</t>
  </si>
  <si>
    <t>Disposar de procediments escrits de gestió de les peces de caça silvestre</t>
  </si>
  <si>
    <t>Facilitar a les autoritats competents en matèria de sanitat animal la informació sobre l'estat dels animals, així com prestar col·laboració en l'execució dels plans de vigilància sanitària de la fauna salvatge</t>
  </si>
  <si>
    <t xml:space="preserve">POBLACIÓ I FREQUÈNCIA: </t>
  </si>
  <si>
    <t>Pel que fa a la freqüència s'ha establert en 1 per a les obligacions d'informació de compliment anual i de 0,1 per a les obligacions d'informació que es duen a terme un cop al llarg de la vida de l'empresa, la qual s'estima de mitjana en 10 anys.</t>
  </si>
  <si>
    <t xml:space="preserve">Comunicar a l'autoritat competent del motiu que li ha impedit emetre una declaració favorable </t>
  </si>
  <si>
    <t>Elaborar i adjuntar memòria descriptiva de l'activitat justificativa del compliment dels requisits dels punts logístics previstos a l'art. 4 PD</t>
  </si>
  <si>
    <t xml:space="preserve">Població afectada: Establiments minoristes i de restauració </t>
  </si>
  <si>
    <t xml:space="preserve">Acreditar documentalment la procedència de les peces o carn que comercialitzen </t>
  </si>
  <si>
    <t>E</t>
  </si>
  <si>
    <t>Comunicar l'inici d'activitat al servei territorial del departament competent en matèria d'activitats cinegètiques</t>
  </si>
  <si>
    <t xml:space="preserve">Facilitar a les autoritats competents en matèria de sanitat animal, la informació de l'estat sanitari dels animals </t>
  </si>
  <si>
    <t>Comercialització i consum de carn de caça silvestre</t>
  </si>
  <si>
    <t>Procediment per acreditar que es disposa de formació en matèria de sanitat i higiene en l'àmbit de la caça silvestre</t>
  </si>
  <si>
    <t xml:space="preserve">Sol·licitar l’admissió al curs per a l’obtenció de l’acreditació de “persona amb formació” en matèria de sanitat i higiene en l'àmbit de la caça silvestre </t>
  </si>
  <si>
    <t>Població afectada: persones amb formació en matèria de sanitat i higiene en l'àmbit de la caça silvestre (1)</t>
  </si>
  <si>
    <t>Actuacions relatives a la traçabilitat de les peces de caça silvestre</t>
  </si>
  <si>
    <t>Població afectada: titulars dels terrenys cinegètics i responsables de les zones de seguretat</t>
  </si>
  <si>
    <t>G</t>
  </si>
  <si>
    <t>Tinença de senglars i híbrids en recintes tancats i semitancats</t>
  </si>
  <si>
    <t>Població afectada: titulars de terrenys tancats o semitancats al medi natural i titulars d’explotacions ramaderes</t>
  </si>
  <si>
    <t xml:space="preserve">Sol·licitar autorització expressa per a la tinença de senglars i híbrids en recintes tancats i semitancats </t>
  </si>
  <si>
    <t>Formalitzar declaració numerada  en el punt de reunió segons el model de l'annex II PD en la qual consti:
-Dades personals de la persona amb formació i número d’acreditació.
-Identificació del número de precinte.
-No haver detectat característiques anòmales a l’animal, un comportament anòmal abans de cobrar la peça, ni hi ha sospites de contaminació ambiental.
-Número d’identificació de la declaració.
-Identificació del terreny cinegètic.
-Data, hora i lloc de la mort.
-Espècie/s, sexe i edat.</t>
  </si>
  <si>
    <t>Població afectada: empreses que volen ser titulars d'establiments de manipulació de carn de caça silvestre (2)</t>
  </si>
  <si>
    <t>Activitats dels titulars dels terrenys cinegètics i responsables de les zones de seguretat</t>
  </si>
  <si>
    <t>Formalitzar declaració numerada en el punt logísitc segons el model de l'annex II PD en la qual consti:
-Dades personals de la persona amb formació i número d’acreditació.
-Identificació del número de precinte.
-Número d’identificació de la declaració.
-Identificació del terreny cinegètic.
-Data, hora i lloc de la mort.
-Espècie/s, sexe i edat.
-Operacions realitzades a l’animal -vísceres, codi taxidèrmic –caps de trofeu-</t>
  </si>
  <si>
    <t>Inici i activitat dels punts logístics de recollida de caça silvestre</t>
  </si>
  <si>
    <t>Autorització de funcionament, inscripció i activitat dels establiments de manipulació de caça silvestre</t>
  </si>
  <si>
    <t xml:space="preserve">Complimentar els precintes identificadors amb les dades de l'annex I PD de les peces de caça
Caça major silvestre:
-Precinte identificador.
-Número de terreny cinegètic, de precinte i de declaració. 
-Espècie.
-Data de la cacera.
-Hora de la mort
-Determinació de si el cos s’acompanya amb les vísceres o no (en el cas dels punts logístics).
Caça menor silvestre:
-Precinte identificador.
-Número de precinte i de declaració.
-Nombre de peces que empara el precinte.
-Espècie/s. </t>
  </si>
  <si>
    <t>(1) Als efectes de quantificació de les obligacions d'informació identificades en aquest full de càlcul en el paràmetre població s'ha considerat tant a les persones jurídiques com a les persones físiques que exerceixen una activitat econòmica per compte propi (aquí s'inclourien els caçadors que duen a terme l'activitat de caça amb fins comercials).</t>
  </si>
  <si>
    <t xml:space="preserve">Població afectada: titulars d'establiments de manipulació de carn de caça silvestre </t>
  </si>
  <si>
    <t xml:space="preserve">Població afectada: titulars de punts logístics de manipulació </t>
  </si>
  <si>
    <t xml:space="preserve">Població afectada: empreses que vulguin realitzar l'activitat de punt logístic de recollida de caça silvestre </t>
  </si>
  <si>
    <t>DECRET 9/2019, DE 8 DE GENER, SOBRE LA COMERCIALITZACIÓ DE LA CARN DE CAÇA</t>
  </si>
  <si>
    <t>Població afectada: persones que vulguin obtenir l'acreditació de persones amb formació (1)</t>
  </si>
  <si>
    <t>Annex 3, secció 4, cap. 2, ap.4.a R 853/2004 i 8.1.c D 9/2019</t>
  </si>
  <si>
    <t>29.7 i 29.8 D 506/1971 i 8.1.c D 9/2019</t>
  </si>
  <si>
    <t>Annex 3, secció 4, cap. 2, ap.4.b R 853/2004 i  8.1.d D 9/2019</t>
  </si>
  <si>
    <t>Annex 3, secció 4, cap. 2, ap.4.a R 853/2004 i 8.2.c D 9/2019</t>
  </si>
  <si>
    <t>7 L 8/2003 i 20.3 D 9/2019</t>
  </si>
  <si>
    <t>13.1 D 9/2019</t>
  </si>
  <si>
    <t>13.3 D 9/2019</t>
  </si>
  <si>
    <t>Elaborar i adjuntar memòria descriptiva de l'activitat justificativa del compliment dels requisits dels punts logístics previstos a l'art. 11 D 9/2019</t>
  </si>
  <si>
    <t>11.c D 9/2019</t>
  </si>
  <si>
    <t>11.d D 9/2019</t>
  </si>
  <si>
    <t>7.1.b L8/2003, 5.1.f i 11.f D 9/2019</t>
  </si>
  <si>
    <t>3.2 R 853/2004, 6 RD 191/2011 i 16.1 D 9/2019</t>
  </si>
  <si>
    <t>7 L8/2003 i 11.f D 9/2019</t>
  </si>
  <si>
    <t>7.1.b L 8/2003, 3.9 i 11.f D 9/2019</t>
  </si>
  <si>
    <t>17.2 D 9/2019</t>
  </si>
  <si>
    <t xml:space="preserve">Sol·licitar autorització expressa per a la tinença de senglars i híbrids en recintes tancats o semitancats </t>
  </si>
  <si>
    <t>Formalitzar declaració numerada en el punt logísitc segons el model de l'annex II D/2019 en la qual consti:
-Dades personals de la persona amb formació i número d’acreditació.
-Identificació del número de precinte.
-Número d’identificació de la declaració.
-Identificació del terreny cinegètic.
-Data, hora i lloc de la mort.
-Espècie/s, sexe i edat.
-Operacions realitzades a l’animal -vísceres, codi taxidèrmic –caps de trofeu-</t>
  </si>
  <si>
    <t>DA1 D 9/2019</t>
  </si>
  <si>
    <t>Annex B - QUANTIFICACIÓ DE CÀRREGUES ADMINISTRATIVES - PROPOSTA NORMATIVA: 
PROJECTE DE DECRET PEL QUAL ES REGULA LA RECOLLIDA, EL TRANSPORT, EL CONDICIONAMENT, LA COMERCIALITZACIÓ I EL CONSUM DE CAÇA SILVESTRE (PD)
REGLAMENT (CE) 853/2004 DEL PARLAMENT EUROPEU I DEL CONSELL DE 29 D'ABRIL DE 2004 PEL QUAL S'ESTABLEIXEN NORMES ESPECÍFIQUES D'HIGIENE DELS ALIMENTS D'ORIGEN ANIMAL (R 853/2004)                                                                                                                                                                                                                         Reglament d’execució (UE) 2015/1375, de la Comissió de 10 d’agost de 2015 pel qual s’estableixen normes específiques per als controls oficials de la presència de triquines a la carn. (RE 2015/1375)                                                                                                                                                                                                                                                                                               Reglament delegat (UE) 2019/624 de la comissió de 8 de febrer de 2019 relatiu a normes específiques respecte a la realització de controls oficials sobre la producció de carn i respecte a les zones de producció i reinstal·lació de mol·luscs bivalves de conformitat amb el Reglament (UE) 2017/625 del Parlament Europeu i del Consell (RD 2019/624)
Reglament Delegat (UE) 2021/1374 de la Comissió, de 12 d’abril de 2021, que modifica l’annex III del Reglament (CE) núm. 853/2004 del Parlament Europeu i del Consell, sobre requisits específics d’higiene del aliments d’origen animal. (RD 2021/1374)
LLEI ESTATAL 8/2003, DE 24 D'ABRIL, DE SANITAT ANIMAL (L 8/2003)
LLEI 26/2010, DEL 3 D'AGOST, DE RÈGIM JURÍDIC I DE PROCEDIMENT DE LES ADMINISTRACIONS PÚBLIQUES DE CATALUNYA (L 26/2010)                                                          Llei 7/2022, de 8 d'abril, de residus i sòls contaminats per a una economia circular. (L 7/2022)
DECRET 506/1971, DE 25 DE MARÇ, PEL QUAL S'APROVA EL REGLAMENT PER A L'EXECUCIÓ DE LA LLEI DE CAÇA DE 4 D'ABRIL DE 1970 (D 506/1971)
REIAL DECRET 191/2011, DE 18 DE FEBRER, SOBRE REGISTRE GENERAL SANITARI D'EMPRESES ALIMENTÀRIES I ALIMENTS (RD 191/2011)                                                    REIAL DECRET 1086/2020, DE 9 DE DESEMBRE, PEL QUAL ES REGULEN I FLEXIBILITZEN DETERMINADES CONDICIONS D'APLICACIÓ DE LES DISPOSICIONS DE LA UNIÓ EUROPEA EN MATÈRIE D'HIGIENE, PRODUCCIÓ I COMERCIALITZACIÓ DELS PRODUCTES ALIMENTOSOS.  (RD 1086/2020)                                                                                                        REIAL DECRET 1021/2022, DE 13 DE DESEMBRE, PEL QUAL ES REGULEN DETERMINATS REQUISITS EN MATÈRIA D'HIGIENE DE LA PRODUCCIÓ I COMERCIALITZACIÓ DELS PRODUCTES ALIMENTOSOS EN ESTABLIMENTS DE COMEÇ MINORISTA (RD 1021/2022)
DECRET 9/2019, DE 8 DE GENER, SOBRE LA COMERCIALITZACIÓ DE LA CARN DE CAÇA  ( D 9/2019)</t>
  </si>
  <si>
    <t>Annex A - QUANTIFICACIÓ DE CÀRREGUES ADMINISTRATIVES - NORMATIVA VIGENT: 
REGLAMENT (CE) 853/2004 DEL PARLAMENT EUROPEU I DEL CONSELL DE 29 D'ABRIL DE 2004 PEL QUAL S'ESTABLEIXEN NORMES ESPECÍFIQUES D'HIGIENE DELS ALIMENTS D'ORIGEN ANIMAL (R 853/2004)                                                                                                                                                                                                                         Reglament d’execució (UE) 2015/1375, de la Comissió de 10 d’agost de 2015 pel qual s’estableixen normes específiques per als controls oficials de la presència de triquines a la carn. (RE 2015/1375)                                                                                                                                                                                                                                                                                               Reglament delegat (UE) 2019/624 de la comissió de 8 de febrer de 2019 relatiu a normes específiques respecte a la realització de controls oficials sobre la producció de carn i respecte a les zones de producció i reinstal·lació de mol·luscs bivalves de conformitat amb el Reglament (UE) 2017/625 del Parlament Europeu i del Consell (RD 2019/624)
Reglament Delegat (UE) 2021/1374 de la Comissió, de 12 d’abril de 2021, que modifica l’annex III del Reglament (CE) núm. 853/2004 del Parlament Europeu i del Consell, sobre requisits específics d’higiene del aliments d’origen animal. (RD 2021/1374)
LLEI ESTATAL 8/2003, DE 24 D'ABRIL, DE SANITAT ANIMAL (L 8/2003)
LLEI 26/2010, DEL 3 D'AGOST, DE RÈGIM JURÍDIC I DE PROCEDIMENT DE LES ADMINISTRACIONS PÚBLIQUES DE CATALUNYA (L 26/2010)                                                          Llei 7/2022, de 8 d'abril, de residus i sòls contaminats per a una economia circular. (L 7/2022)
DECRET 506/1971, DE 25 DE MARÇ, PEL QUAL S'APROVA EL REGLAMENT PER A L'EXECUCIÓ DE LA LLEI DE CAÇA DE 4 D'ABRIL DE 1970 (D 506/1971)
REIAL DECRET 191/2011, DE 18 DE FEBRER, SOBRE REGISTRE GENERAL SANITARI D'EMPRESES ALIMENTÀRIES I ALIMENTS (RD 191/2011)                                                    REIAL DECRET 1086/2020, DE 9 DE DESEMBRE, PEL QUAL ES REGULEN I FLEXIBILITZEN DETERMINADES CONDICIONS D'APLICACIÓ DE LES DISPOSICIONS DE LA UNIÓ EUROPEA EN MATÈRIE D'HIGIENE, PRODUCCIÓ I COMERCIALITZACIÓ DELS PRODUCTES ALIMENTOSOS.  (RD 1086/2020)                                                                                                        REIAL DECRET 1021/2022, DE 13 DE DESEMBRE, PEL QUAL ES REGULEN DETERMINATS REQUISITS EN MATÈRIA D'HIGIENE DE LA PRODUCCIÓ I COMERCIALITZACIÓ DELS PRODUCTES ALIMENTOSOS EN ESTABLIMENTS DE COMEÇ MINORISTA (RD 1021/2022)
DECRET 9/2019, DE 8 DE GENER, SOBRE LA COMERCIALITZACIÓ DE LA CARN DE CAÇA  ( D 9/2019)</t>
  </si>
  <si>
    <t>Procediment per a l'acreditació com a persona amb formació en matèria de sanitat i higiene en l'àmbit de la caça silvestre</t>
  </si>
  <si>
    <t>Població afectada: Empreses que vulguin organitzar el curs en higiene i sanitat animal sense el qual no es pot obtenir l'acreditació de persona amb formació</t>
  </si>
  <si>
    <t>Població afectada: empreses que volen ser titulars de centres de recollida secundaris</t>
  </si>
  <si>
    <t>3.2 R 853/2004, 6 RD 191/2011, 16.1 D 9/2019</t>
  </si>
  <si>
    <t>Inici i activitat dels centres de recollida</t>
  </si>
  <si>
    <t>Població afectada: empreses que vulguin realitzar l'activitat de centre de recollida</t>
  </si>
  <si>
    <t xml:space="preserve">Població afectada: titulars centres de recollida </t>
  </si>
  <si>
    <t xml:space="preserve">Població afectada: titulars d'establiments de manipulació de caça silvestre </t>
  </si>
  <si>
    <t>Població afectada: empreses que volen ser titulars d'establiments de manipulació de caça silvestre (2)</t>
  </si>
  <si>
    <t>Població afectada: Caçadors que vulguin comercialitzar directament petites quantitats de carn de caça a establiments minoristes i de restauració</t>
  </si>
  <si>
    <t xml:space="preserve">Disposar d’un registre que inclogui les quantitats, les dates dels subministraments i, en el seu cas, dels establiments als que hagi subministrat producte, i posarà aquesta informació a disposició de les autoritats competents sempre que siguin requerides. </t>
  </si>
  <si>
    <t>https://presidencia.gencat.cat/ca/ambits_d_actuacio/millora_regulacio_normativa/simplificacio-i-reduccio-de-carregues-administratives/simplificacio-del-procediment-administratiu/</t>
  </si>
  <si>
    <t xml:space="preserve">Són els preus facilitats per la Guia de Bones Pràctiques per a l'elaboració i la revisió de la normativa amb incidència en l'activitat econòmica, actualitzats a l'any 2023. Els podeu consultar a l'enllaç següent: </t>
  </si>
  <si>
    <t>Població afectada: Persones que eviscerin les peces de caça als centres de recollida</t>
  </si>
  <si>
    <t>El productor haurà de facilitar al comprador un document on hi figuri:
a. El número d’inscripció en el registre establert a l’efecte
b. La descripció del producte
c. El pes net del producte
d. La data de caça de l’animal
e. El terreny cinegètic d’origen (REGA, núm. APC, RNC...)
f. La localitat on s’ha caçat l’animal.</t>
  </si>
  <si>
    <t>Font: Elaboració pròpia a partir de les dades de l’IDESCAT i actualitzats a 17/01/2024</t>
  </si>
  <si>
    <t>Preu €</t>
  </si>
  <si>
    <t xml:space="preserve">Tipus d'ocupació </t>
  </si>
  <si>
    <t xml:space="preserve">Empleats administratius </t>
  </si>
  <si>
    <t xml:space="preserve">Tècnics i professionals de suport </t>
  </si>
  <si>
    <t xml:space="preserve">Tècnics i professionals científics </t>
  </si>
  <si>
    <t xml:space="preserve">Directius administració i empreses </t>
  </si>
  <si>
    <t xml:space="preserve">Els càlculs emprats per estimar les 100 per any persones que realitzaran la formació es troben exposats en el punt 2.A de la memòria d'avaluació. </t>
  </si>
  <si>
    <t>Les dades sobre el nombre d'empreses afectades o l'esdeveniment utilitzat en el càlcul, han estat extretes de la quantificació de càrregues administratives realitzada per la unitat promotora, si bé cal indicar la font d'origen d'aquestes dades, en particular del nombre de 20 titulars d'establiments de manipulació de carn de caça i de 20 titulars dels centres de recollida/punts logístics. Tanmateix, atès que la quantificació és de les càrregues adminitratives sobre les empreses, si d'aquests 20 centres de manipulació i 20 punts logístics, n'hi ha de naturalessa pública, cal minorar-los d'aquesta població ja que només s'han de computar els centres privats. S'ha calculat que uns 200 caçadors comercialitzaran directament a minoristes.</t>
  </si>
  <si>
    <r>
      <rPr>
        <sz val="10"/>
        <color rgb="FFFF0000"/>
        <rFont val="Arial"/>
        <family val="2"/>
      </rPr>
      <t xml:space="preserve"> </t>
    </r>
    <r>
      <rPr>
        <sz val="10"/>
        <rFont val="Arial"/>
        <family val="2"/>
      </rPr>
      <t xml:space="preserve">17.2 D 9/2019 </t>
    </r>
  </si>
  <si>
    <t>48 L 26/2010 i 5.1.d D 9/2019 i Capitol XVIII Ordre ACC 87/2023</t>
  </si>
  <si>
    <t>Sis PD</t>
  </si>
  <si>
    <t>Facilitar a les direccions generals competents en matèria cinegètica i de sanitat animal la informació sobre l'estat sanitari dels animals. Caldrà comunicar amb una periodicitat mínima mensual a la direcció general competent en matèria cinegètica mitjançant un formulari web del DACC: 1. Número de peces processades acceptades (per data i espècie) 2. Número de peces no acceptades i destinades a subproductes (data, espècie i motiu)</t>
  </si>
  <si>
    <t>Deu PD</t>
  </si>
  <si>
    <t xml:space="preserve">Secció IV capítol 2 punt 10 RD 2021-1374, Dotze PD </t>
  </si>
  <si>
    <t>19,2 RD 1086/2020 Tretze PD</t>
  </si>
  <si>
    <t>19,2 RD 1086/2020  Tretze PD</t>
  </si>
  <si>
    <t xml:space="preserve">Sol·licitud d'autorització a la direcció general competent en matèria d’activitats cinegètiques.  </t>
  </si>
  <si>
    <t>Sol·licitud d'autorització de comercialització de petites quantiats a comerç minorista a l'autoritat competent.</t>
  </si>
  <si>
    <t>19,2 1086/2020 Tretze 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</si>
</sst>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0.00\ &quot;€&quot;"/>
  </numFmts>
  <fonts count="23" x14ac:knownFonts="1">
    <font>
      <sz val="10"/>
      <name val="Arial"/>
      <family val="2"/>
    </font>
    <font>
      <sz val="11"/>
      <color theme="1"/>
      <name val="Calibri"/>
      <family val="2"/>
      <scheme val="minor"/>
    </font>
    <font>
      <sz val="11"/>
      <color theme="1"/>
      <name val="Calibri"/>
      <family val="2"/>
      <scheme val="minor"/>
    </font>
    <font>
      <sz val="10"/>
      <name val="Arial"/>
      <family val="2"/>
    </font>
    <font>
      <b/>
      <sz val="12"/>
      <color indexed="16"/>
      <name val="Arial"/>
      <family val="2"/>
    </font>
    <font>
      <b/>
      <sz val="12"/>
      <name val="Arial"/>
      <family val="2"/>
    </font>
    <font>
      <b/>
      <sz val="10"/>
      <name val="Arial"/>
      <family val="2"/>
    </font>
    <font>
      <b/>
      <sz val="10"/>
      <color theme="3"/>
      <name val="Arial"/>
      <family val="2"/>
    </font>
    <font>
      <sz val="14"/>
      <name val="Arial"/>
      <family val="2"/>
    </font>
    <font>
      <b/>
      <sz val="12"/>
      <color rgb="FF800000"/>
      <name val="Arial"/>
      <family val="2"/>
    </font>
    <font>
      <sz val="10"/>
      <name val="Arial"/>
      <family val="2"/>
    </font>
    <font>
      <b/>
      <u/>
      <sz val="12"/>
      <color rgb="FF800000"/>
      <name val="Arial"/>
      <family val="2"/>
    </font>
    <font>
      <b/>
      <u/>
      <sz val="10"/>
      <color rgb="FF800000"/>
      <name val="Arial"/>
      <family val="2"/>
    </font>
    <font>
      <b/>
      <sz val="12"/>
      <color theme="3"/>
      <name val="Arial"/>
      <family val="2"/>
    </font>
    <font>
      <b/>
      <i/>
      <sz val="10"/>
      <name val="Arial"/>
      <family val="2"/>
    </font>
    <font>
      <i/>
      <sz val="10"/>
      <name val="Arial"/>
      <family val="2"/>
    </font>
    <font>
      <u/>
      <sz val="10"/>
      <color theme="10"/>
      <name val="Arial"/>
      <family val="2"/>
    </font>
    <font>
      <sz val="12"/>
      <name val="Arial"/>
      <family val="2"/>
    </font>
    <font>
      <i/>
      <sz val="12"/>
      <name val="Arial"/>
      <family val="2"/>
    </font>
    <font>
      <b/>
      <i/>
      <sz val="10"/>
      <color theme="3"/>
      <name val="Arial"/>
      <family val="2"/>
    </font>
    <font>
      <sz val="10"/>
      <color rgb="FFFF0000"/>
      <name val="Arial"/>
      <family val="2"/>
    </font>
    <font>
      <b/>
      <sz val="10"/>
      <color theme="4" tint="-0.499984740745262"/>
      <name val="Arial"/>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s>
  <borders count="44">
    <border>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3"/>
      </left>
      <right style="medium">
        <color theme="3"/>
      </right>
      <top style="medium">
        <color theme="3"/>
      </top>
      <bottom style="medium">
        <color theme="3"/>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s>
  <cellStyleXfs count="11">
    <xf numFmtId="0" fontId="0" fillId="0" borderId="0"/>
    <xf numFmtId="44" fontId="3" fillId="0" borderId="0" applyFont="0" applyFill="0" applyBorder="0" applyAlignment="0" applyProtection="0"/>
    <xf numFmtId="0" fontId="8" fillId="0" borderId="0"/>
    <xf numFmtId="0" fontId="2" fillId="0" borderId="0"/>
    <xf numFmtId="43" fontId="8"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3" fillId="0" borderId="0"/>
    <xf numFmtId="0" fontId="10" fillId="0" borderId="0"/>
    <xf numFmtId="0" fontId="16" fillId="0" borderId="0" applyNumberFormat="0" applyFill="0" applyBorder="0" applyAlignment="0" applyProtection="0"/>
  </cellStyleXfs>
  <cellXfs count="289">
    <xf numFmtId="0" fontId="0" fillId="0" borderId="0" xfId="0"/>
    <xf numFmtId="4" fontId="0" fillId="0" borderId="0" xfId="0" applyNumberFormat="1" applyFill="1"/>
    <xf numFmtId="0" fontId="0" fillId="0" borderId="0" xfId="0" applyFill="1"/>
    <xf numFmtId="3" fontId="0" fillId="0" borderId="0" xfId="0" applyNumberFormat="1" applyFill="1"/>
    <xf numFmtId="0" fontId="0" fillId="0" borderId="0" xfId="0" applyFill="1" applyAlignment="1"/>
    <xf numFmtId="0" fontId="0" fillId="0" borderId="0" xfId="0" applyFill="1" applyAlignment="1">
      <alignment vertical="top"/>
    </xf>
    <xf numFmtId="4" fontId="0" fillId="0" borderId="0" xfId="0" applyNumberFormat="1" applyFill="1"/>
    <xf numFmtId="0" fontId="0" fillId="0" borderId="0" xfId="0" applyFill="1"/>
    <xf numFmtId="3" fontId="0" fillId="0" borderId="0" xfId="0" applyNumberFormat="1" applyFill="1"/>
    <xf numFmtId="0" fontId="7" fillId="0" borderId="0" xfId="0" applyFont="1" applyFill="1" applyAlignment="1">
      <alignment horizontal="left" vertical="top"/>
    </xf>
    <xf numFmtId="0" fontId="6" fillId="0" borderId="0" xfId="0" applyFont="1" applyFill="1" applyAlignment="1">
      <alignment horizontal="left" vertical="top"/>
    </xf>
    <xf numFmtId="0" fontId="10" fillId="0" borderId="0" xfId="9" applyFill="1"/>
    <xf numFmtId="0" fontId="5" fillId="0" borderId="0" xfId="9" applyFont="1" applyFill="1" applyBorder="1" applyAlignment="1">
      <alignment vertical="center" wrapText="1"/>
    </xf>
    <xf numFmtId="0" fontId="0" fillId="0" borderId="0" xfId="0" applyFont="1" applyAlignment="1">
      <alignment horizontal="justify" vertical="center"/>
    </xf>
    <xf numFmtId="0" fontId="0" fillId="0" borderId="23" xfId="0" applyFont="1" applyBorder="1" applyAlignment="1">
      <alignment horizontal="left" vertical="top" wrapText="1"/>
    </xf>
    <xf numFmtId="0" fontId="0" fillId="0" borderId="23" xfId="0" applyBorder="1" applyAlignment="1">
      <alignment horizontal="left" vertical="top" wrapText="1"/>
    </xf>
    <xf numFmtId="0" fontId="1" fillId="0" borderId="23" xfId="3" applyFont="1" applyBorder="1"/>
    <xf numFmtId="4" fontId="0" fillId="0" borderId="0" xfId="0" applyNumberFormat="1" applyFill="1" applyProtection="1">
      <protection locked="0"/>
    </xf>
    <xf numFmtId="0" fontId="0" fillId="0" borderId="0" xfId="0" applyFill="1" applyProtection="1">
      <protection locked="0"/>
    </xf>
    <xf numFmtId="0" fontId="5" fillId="0" borderId="0" xfId="0" applyFont="1" applyFill="1" applyProtection="1">
      <protection locked="0"/>
    </xf>
    <xf numFmtId="0" fontId="3" fillId="0" borderId="0" xfId="0" applyFont="1" applyFill="1" applyProtection="1">
      <protection locked="0"/>
    </xf>
    <xf numFmtId="3" fontId="3" fillId="0" borderId="0" xfId="0" applyNumberFormat="1" applyFont="1" applyFill="1" applyProtection="1">
      <protection locked="0"/>
    </xf>
    <xf numFmtId="4" fontId="3" fillId="0" borderId="0" xfId="0" applyNumberFormat="1" applyFont="1" applyFill="1" applyProtection="1">
      <protection locked="0"/>
    </xf>
    <xf numFmtId="0" fontId="6" fillId="2" borderId="1" xfId="0" applyFont="1" applyFill="1" applyBorder="1" applyAlignment="1" applyProtection="1">
      <alignment horizontal="center"/>
      <protection locked="0"/>
    </xf>
    <xf numFmtId="0" fontId="6" fillId="2" borderId="0" xfId="0" applyFont="1" applyFill="1" applyBorder="1" applyAlignment="1" applyProtection="1">
      <alignment horizontal="center"/>
      <protection locked="0"/>
    </xf>
    <xf numFmtId="0" fontId="6" fillId="2" borderId="18" xfId="0" applyFont="1" applyFill="1" applyBorder="1" applyProtection="1">
      <protection locked="0"/>
    </xf>
    <xf numFmtId="0" fontId="6" fillId="2" borderId="17" xfId="0" applyFont="1" applyFill="1" applyBorder="1" applyAlignment="1" applyProtection="1">
      <alignment horizontal="center"/>
      <protection locked="0"/>
    </xf>
    <xf numFmtId="0" fontId="6" fillId="2" borderId="1"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protection locked="0"/>
    </xf>
    <xf numFmtId="0" fontId="0" fillId="2" borderId="10" xfId="0" applyFont="1" applyFill="1" applyBorder="1" applyAlignment="1" applyProtection="1">
      <alignment horizontal="left" vertical="center" wrapText="1"/>
      <protection locked="0"/>
    </xf>
    <xf numFmtId="0" fontId="0" fillId="2" borderId="8" xfId="0" applyFont="1" applyFill="1" applyBorder="1" applyAlignment="1" applyProtection="1">
      <alignment horizontal="center" vertical="center" wrapText="1"/>
      <protection locked="0"/>
    </xf>
    <xf numFmtId="0" fontId="0" fillId="0" borderId="0" xfId="0" applyFill="1" applyAlignment="1" applyProtection="1">
      <protection locked="0"/>
    </xf>
    <xf numFmtId="0" fontId="6" fillId="2" borderId="19" xfId="0" applyFont="1" applyFill="1" applyBorder="1" applyAlignment="1" applyProtection="1">
      <alignment horizontal="center" vertical="center"/>
      <protection locked="0"/>
    </xf>
    <xf numFmtId="3" fontId="6" fillId="2" borderId="7" xfId="0" applyNumberFormat="1" applyFont="1" applyFill="1" applyBorder="1" applyAlignment="1" applyProtection="1">
      <alignment horizontal="center"/>
      <protection locked="0"/>
    </xf>
    <xf numFmtId="0" fontId="13" fillId="0" borderId="26" xfId="0" applyFont="1" applyBorder="1" applyAlignment="1">
      <alignment horizontal="center" vertical="center"/>
    </xf>
    <xf numFmtId="0" fontId="13" fillId="0" borderId="2" xfId="0" applyFont="1" applyBorder="1" applyAlignment="1">
      <alignment horizontal="center" vertical="center"/>
    </xf>
    <xf numFmtId="164" fontId="17" fillId="0" borderId="12" xfId="0" applyNumberFormat="1" applyFont="1" applyBorder="1" applyAlignment="1">
      <alignment horizontal="center" vertical="center"/>
    </xf>
    <xf numFmtId="164" fontId="17" fillId="0" borderId="5" xfId="0" applyNumberFormat="1" applyFont="1" applyBorder="1" applyAlignment="1">
      <alignment horizontal="center" vertical="center"/>
    </xf>
    <xf numFmtId="164" fontId="17" fillId="0" borderId="11" xfId="0" applyNumberFormat="1" applyFont="1" applyBorder="1" applyAlignment="1">
      <alignment horizontal="center" vertical="center"/>
    </xf>
    <xf numFmtId="0" fontId="0" fillId="0" borderId="0" xfId="0" applyFont="1" applyFill="1"/>
    <xf numFmtId="0" fontId="5" fillId="0" borderId="27" xfId="0" applyFont="1" applyBorder="1" applyAlignment="1">
      <alignment horizontal="center" vertical="center" wrapText="1"/>
    </xf>
    <xf numFmtId="3" fontId="6" fillId="2" borderId="6" xfId="0" applyNumberFormat="1" applyFont="1" applyFill="1" applyBorder="1" applyAlignment="1" applyProtection="1">
      <alignment horizontal="center"/>
      <protection locked="0"/>
    </xf>
    <xf numFmtId="0" fontId="0" fillId="2" borderId="16" xfId="0" applyFont="1" applyFill="1" applyBorder="1" applyAlignment="1" applyProtection="1">
      <alignment horizontal="left" vertical="center" wrapText="1"/>
      <protection locked="0"/>
    </xf>
    <xf numFmtId="0" fontId="15" fillId="0" borderId="0" xfId="0" applyFont="1" applyFill="1" applyAlignment="1">
      <alignment horizontal="left" vertical="top" wrapText="1"/>
    </xf>
    <xf numFmtId="0" fontId="6" fillId="2" borderId="18" xfId="0" applyFont="1" applyFill="1" applyBorder="1" applyAlignment="1" applyProtection="1">
      <alignment horizontal="center"/>
      <protection locked="0"/>
    </xf>
    <xf numFmtId="0" fontId="0" fillId="2" borderId="30" xfId="0" applyFont="1" applyFill="1" applyBorder="1" applyAlignment="1" applyProtection="1">
      <alignment horizontal="left" vertical="center" wrapText="1"/>
      <protection locked="0"/>
    </xf>
    <xf numFmtId="0" fontId="6" fillId="2" borderId="32" xfId="0" applyFont="1" applyFill="1" applyBorder="1" applyAlignment="1" applyProtection="1">
      <alignment horizontal="center"/>
      <protection locked="0"/>
    </xf>
    <xf numFmtId="0" fontId="6" fillId="2" borderId="33" xfId="0" applyFont="1" applyFill="1" applyBorder="1" applyAlignment="1" applyProtection="1">
      <alignment horizontal="center"/>
      <protection locked="0"/>
    </xf>
    <xf numFmtId="0" fontId="6" fillId="2" borderId="34" xfId="0" applyFont="1" applyFill="1" applyBorder="1" applyAlignment="1" applyProtection="1">
      <alignment horizontal="center"/>
      <protection locked="0"/>
    </xf>
    <xf numFmtId="4" fontId="3" fillId="2" borderId="2" xfId="0" applyNumberFormat="1" applyFont="1" applyFill="1" applyBorder="1" applyAlignment="1" applyProtection="1">
      <alignment horizontal="center" vertical="center"/>
      <protection locked="0"/>
    </xf>
    <xf numFmtId="4" fontId="3" fillId="2" borderId="3" xfId="0" applyNumberFormat="1" applyFont="1" applyFill="1" applyBorder="1" applyAlignment="1" applyProtection="1">
      <alignment horizontal="center" vertical="center"/>
      <protection locked="0"/>
    </xf>
    <xf numFmtId="4" fontId="3" fillId="2" borderId="4" xfId="0" applyNumberFormat="1" applyFont="1" applyFill="1" applyBorder="1" applyAlignment="1" applyProtection="1">
      <alignment horizontal="center" vertical="center"/>
      <protection locked="0"/>
    </xf>
    <xf numFmtId="4" fontId="3" fillId="2" borderId="5" xfId="0" applyNumberFormat="1" applyFont="1" applyFill="1" applyBorder="1" applyAlignment="1" applyProtection="1">
      <alignment horizontal="center" vertical="center"/>
      <protection locked="0"/>
    </xf>
    <xf numFmtId="4" fontId="0" fillId="2" borderId="2" xfId="0" applyNumberFormat="1" applyFont="1" applyFill="1" applyBorder="1" applyAlignment="1" applyProtection="1">
      <alignment horizontal="center" vertical="center"/>
      <protection locked="0"/>
    </xf>
    <xf numFmtId="4" fontId="0" fillId="2" borderId="3" xfId="0" applyNumberFormat="1" applyFont="1" applyFill="1" applyBorder="1" applyAlignment="1" applyProtection="1">
      <alignment horizontal="center" vertical="center"/>
      <protection locked="0"/>
    </xf>
    <xf numFmtId="4" fontId="0" fillId="2" borderId="5" xfId="0" applyNumberFormat="1" applyFont="1" applyFill="1" applyBorder="1" applyAlignment="1" applyProtection="1">
      <alignment horizontal="center" vertical="center"/>
      <protection locked="0"/>
    </xf>
    <xf numFmtId="4" fontId="3" fillId="2" borderId="9" xfId="0" applyNumberFormat="1" applyFont="1" applyFill="1" applyBorder="1" applyAlignment="1" applyProtection="1">
      <alignment horizontal="center" vertical="center"/>
      <protection locked="0"/>
    </xf>
    <xf numFmtId="4" fontId="3" fillId="2" borderId="8" xfId="0" quotePrefix="1" applyNumberFormat="1" applyFont="1" applyFill="1" applyBorder="1" applyAlignment="1" applyProtection="1">
      <alignment horizontal="center" vertical="center"/>
      <protection locked="0"/>
    </xf>
    <xf numFmtId="3" fontId="3" fillId="2" borderId="9" xfId="0" applyNumberFormat="1" applyFont="1" applyFill="1" applyBorder="1" applyAlignment="1" applyProtection="1">
      <alignment horizontal="center" vertical="center"/>
      <protection locked="0"/>
    </xf>
    <xf numFmtId="3" fontId="6" fillId="2" borderId="18" xfId="0" applyNumberFormat="1" applyFont="1" applyFill="1" applyBorder="1" applyAlignment="1" applyProtection="1">
      <alignment horizontal="center" vertical="center"/>
      <protection locked="0"/>
    </xf>
    <xf numFmtId="3" fontId="6" fillId="2" borderId="19" xfId="0" applyNumberFormat="1" applyFont="1" applyFill="1" applyBorder="1" applyAlignment="1" applyProtection="1">
      <alignment horizontal="center" vertical="center"/>
      <protection locked="0"/>
    </xf>
    <xf numFmtId="3" fontId="6" fillId="2" borderId="25"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protection locked="0"/>
    </xf>
    <xf numFmtId="0" fontId="6" fillId="2" borderId="4" xfId="0" applyFont="1" applyFill="1" applyBorder="1" applyAlignment="1" applyProtection="1">
      <alignment horizontal="center"/>
      <protection locked="0"/>
    </xf>
    <xf numFmtId="0" fontId="6" fillId="2" borderId="10" xfId="0" applyFont="1" applyFill="1" applyBorder="1" applyAlignment="1" applyProtection="1">
      <alignment horizontal="center"/>
      <protection locked="0"/>
    </xf>
    <xf numFmtId="0" fontId="6" fillId="2" borderId="9" xfId="0" applyFont="1" applyFill="1" applyBorder="1" applyAlignment="1" applyProtection="1">
      <alignment horizontal="center" vertical="center"/>
      <protection locked="0"/>
    </xf>
    <xf numFmtId="3" fontId="6" fillId="2" borderId="9" xfId="0" applyNumberFormat="1" applyFont="1" applyFill="1" applyBorder="1" applyAlignment="1" applyProtection="1">
      <alignment horizontal="center"/>
      <protection locked="0"/>
    </xf>
    <xf numFmtId="3" fontId="6" fillId="2" borderId="8" xfId="0" applyNumberFormat="1" applyFont="1" applyFill="1" applyBorder="1" applyAlignment="1" applyProtection="1">
      <alignment horizontal="center"/>
      <protection locked="0"/>
    </xf>
    <xf numFmtId="0" fontId="5" fillId="0" borderId="0" xfId="0" applyFont="1" applyFill="1" applyAlignment="1" applyProtection="1">
      <alignment horizontal="center"/>
      <protection locked="0"/>
    </xf>
    <xf numFmtId="0" fontId="7" fillId="2" borderId="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0" fillId="2" borderId="10" xfId="0" applyFont="1" applyFill="1" applyBorder="1" applyAlignment="1" applyProtection="1">
      <alignment horizontal="center" vertical="center" wrapText="1"/>
      <protection locked="0"/>
    </xf>
    <xf numFmtId="0" fontId="0" fillId="2" borderId="16" xfId="0" applyFont="1" applyFill="1" applyBorder="1" applyAlignment="1" applyProtection="1">
      <alignment horizontal="center" vertical="center" wrapText="1"/>
      <protection locked="0"/>
    </xf>
    <xf numFmtId="0" fontId="0" fillId="0" borderId="0" xfId="0" applyFill="1" applyAlignment="1">
      <alignment horizontal="center"/>
    </xf>
    <xf numFmtId="0" fontId="0" fillId="2" borderId="35" xfId="0" applyFont="1" applyFill="1" applyBorder="1" applyAlignment="1" applyProtection="1">
      <alignment horizontal="center" vertical="center" wrapText="1"/>
      <protection locked="0"/>
    </xf>
    <xf numFmtId="4" fontId="3" fillId="2" borderId="36" xfId="0" applyNumberFormat="1" applyFont="1" applyFill="1" applyBorder="1" applyAlignment="1" applyProtection="1">
      <alignment horizontal="center" vertical="center"/>
      <protection locked="0"/>
    </xf>
    <xf numFmtId="4" fontId="3" fillId="2" borderId="37" xfId="0" applyNumberFormat="1" applyFont="1" applyFill="1" applyBorder="1" applyAlignment="1" applyProtection="1">
      <alignment horizontal="center" vertical="center"/>
      <protection locked="0"/>
    </xf>
    <xf numFmtId="4" fontId="3" fillId="2" borderId="38" xfId="0" applyNumberFormat="1" applyFont="1" applyFill="1" applyBorder="1" applyAlignment="1" applyProtection="1">
      <alignment horizontal="center" vertical="center"/>
      <protection locked="0"/>
    </xf>
    <xf numFmtId="4" fontId="3" fillId="2" borderId="39" xfId="0" applyNumberFormat="1" applyFont="1" applyFill="1" applyBorder="1" applyAlignment="1" applyProtection="1">
      <alignment horizontal="center" vertical="center"/>
      <protection locked="0"/>
    </xf>
    <xf numFmtId="4" fontId="0" fillId="2" borderId="36" xfId="0" applyNumberFormat="1" applyFont="1" applyFill="1" applyBorder="1" applyAlignment="1" applyProtection="1">
      <alignment horizontal="center" vertical="center"/>
      <protection locked="0"/>
    </xf>
    <xf numFmtId="4" fontId="0" fillId="2" borderId="37" xfId="0" applyNumberFormat="1" applyFont="1" applyFill="1" applyBorder="1" applyAlignment="1" applyProtection="1">
      <alignment horizontal="center" vertical="center"/>
      <protection locked="0"/>
    </xf>
    <xf numFmtId="4" fontId="0" fillId="2" borderId="39" xfId="0" applyNumberFormat="1" applyFont="1" applyFill="1" applyBorder="1" applyAlignment="1" applyProtection="1">
      <alignment horizontal="center" vertical="center"/>
      <protection locked="0"/>
    </xf>
    <xf numFmtId="4" fontId="3" fillId="2" borderId="40" xfId="0" applyNumberFormat="1" applyFont="1" applyFill="1" applyBorder="1" applyAlignment="1" applyProtection="1">
      <alignment horizontal="center" vertical="center"/>
      <protection locked="0"/>
    </xf>
    <xf numFmtId="3" fontId="3" fillId="2" borderId="40" xfId="0" applyNumberFormat="1" applyFont="1" applyFill="1" applyBorder="1" applyAlignment="1" applyProtection="1">
      <alignment horizontal="center" vertical="center"/>
      <protection locked="0"/>
    </xf>
    <xf numFmtId="4" fontId="3" fillId="2" borderId="35" xfId="0" quotePrefix="1" applyNumberFormat="1" applyFont="1" applyFill="1" applyBorder="1" applyAlignment="1" applyProtection="1">
      <alignment horizontal="center" vertical="center"/>
      <protection locked="0"/>
    </xf>
    <xf numFmtId="0" fontId="19" fillId="4" borderId="1"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19" fillId="3" borderId="10" xfId="0" applyFont="1" applyFill="1" applyBorder="1" applyAlignment="1" applyProtection="1">
      <alignment horizontal="left" vertical="center" wrapText="1"/>
      <protection locked="0"/>
    </xf>
    <xf numFmtId="0" fontId="19" fillId="0" borderId="0" xfId="0" applyFont="1" applyFill="1" applyAlignment="1"/>
    <xf numFmtId="0" fontId="19" fillId="3" borderId="10" xfId="0" applyFont="1" applyFill="1" applyBorder="1" applyAlignment="1" applyProtection="1">
      <alignment horizontal="center" vertical="center" wrapText="1"/>
      <protection locked="0"/>
    </xf>
    <xf numFmtId="0" fontId="19" fillId="3" borderId="8" xfId="0" applyFont="1" applyFill="1" applyBorder="1" applyAlignment="1" applyProtection="1">
      <alignment horizontal="center" vertical="center" wrapText="1"/>
      <protection locked="0"/>
    </xf>
    <xf numFmtId="4" fontId="19" fillId="3" borderId="2" xfId="0" applyNumberFormat="1" applyFont="1" applyFill="1" applyBorder="1" applyAlignment="1" applyProtection="1">
      <alignment horizontal="center" vertical="center"/>
      <protection locked="0"/>
    </xf>
    <xf numFmtId="4" fontId="19" fillId="3" borderId="3" xfId="0" applyNumberFormat="1" applyFont="1" applyFill="1" applyBorder="1" applyAlignment="1" applyProtection="1">
      <alignment horizontal="center" vertical="center"/>
      <protection locked="0"/>
    </xf>
    <xf numFmtId="4" fontId="19" fillId="3" borderId="4" xfId="0" applyNumberFormat="1" applyFont="1" applyFill="1" applyBorder="1" applyAlignment="1" applyProtection="1">
      <alignment horizontal="center" vertical="center"/>
      <protection locked="0"/>
    </xf>
    <xf numFmtId="4" fontId="19" fillId="3" borderId="5" xfId="0" applyNumberFormat="1" applyFont="1" applyFill="1" applyBorder="1" applyAlignment="1" applyProtection="1">
      <alignment horizontal="center" vertical="center"/>
      <protection locked="0"/>
    </xf>
    <xf numFmtId="4" fontId="19" fillId="3" borderId="9" xfId="0" applyNumberFormat="1" applyFont="1" applyFill="1" applyBorder="1" applyAlignment="1" applyProtection="1">
      <alignment horizontal="center" vertical="center"/>
      <protection locked="0"/>
    </xf>
    <xf numFmtId="3" fontId="19" fillId="3" borderId="9" xfId="0" applyNumberFormat="1" applyFont="1" applyFill="1" applyBorder="1" applyAlignment="1" applyProtection="1">
      <alignment horizontal="center" vertical="center"/>
      <protection locked="0"/>
    </xf>
    <xf numFmtId="4" fontId="19" fillId="3" borderId="8" xfId="0" quotePrefix="1" applyNumberFormat="1" applyFont="1" applyFill="1" applyBorder="1" applyAlignment="1" applyProtection="1">
      <alignment horizontal="center" vertical="center"/>
      <protection locked="0"/>
    </xf>
    <xf numFmtId="4" fontId="0" fillId="0" borderId="0" xfId="0" applyNumberFormat="1" applyFill="1" applyBorder="1"/>
    <xf numFmtId="4" fontId="0" fillId="0" borderId="0" xfId="0" applyNumberFormat="1" applyFill="1" applyBorder="1" applyAlignment="1"/>
    <xf numFmtId="4" fontId="19" fillId="0" borderId="0" xfId="0" applyNumberFormat="1" applyFont="1" applyFill="1" applyBorder="1" applyAlignment="1"/>
    <xf numFmtId="0" fontId="6" fillId="2" borderId="34" xfId="0" applyFont="1" applyFill="1" applyBorder="1" applyProtection="1">
      <protection locked="0"/>
    </xf>
    <xf numFmtId="4" fontId="6" fillId="2" borderId="25" xfId="0" applyNumberFormat="1" applyFont="1" applyFill="1" applyBorder="1" applyAlignment="1" applyProtection="1">
      <alignment horizontal="center" vertical="center"/>
      <protection locked="0"/>
    </xf>
    <xf numFmtId="0" fontId="7" fillId="4" borderId="30" xfId="0" applyFont="1" applyFill="1" applyBorder="1" applyAlignment="1" applyProtection="1">
      <alignment horizontal="center" vertical="center"/>
      <protection locked="0"/>
    </xf>
    <xf numFmtId="4" fontId="6" fillId="2" borderId="7" xfId="0" applyNumberFormat="1" applyFont="1" applyFill="1" applyBorder="1" applyProtection="1">
      <protection locked="0"/>
    </xf>
    <xf numFmtId="0" fontId="6" fillId="2" borderId="8" xfId="0" applyFont="1" applyFill="1" applyBorder="1" applyAlignment="1" applyProtection="1">
      <alignment horizontal="center" vertical="center"/>
      <protection locked="0"/>
    </xf>
    <xf numFmtId="4" fontId="6" fillId="2" borderId="8" xfId="0" applyNumberFormat="1" applyFont="1" applyFill="1" applyBorder="1" applyProtection="1">
      <protection locked="0"/>
    </xf>
    <xf numFmtId="0" fontId="3" fillId="2" borderId="8" xfId="0" applyFont="1" applyFill="1" applyBorder="1" applyAlignment="1" applyProtection="1">
      <alignment horizontal="center" vertical="center"/>
      <protection locked="0"/>
    </xf>
    <xf numFmtId="164" fontId="3" fillId="2" borderId="8" xfId="0" applyNumberFormat="1" applyFont="1" applyFill="1" applyBorder="1" applyAlignment="1" applyProtection="1">
      <alignment horizontal="center" vertical="center"/>
      <protection locked="0"/>
    </xf>
    <xf numFmtId="0" fontId="19" fillId="2" borderId="30" xfId="0" applyFont="1" applyFill="1" applyBorder="1" applyAlignment="1" applyProtection="1">
      <alignment horizontal="center" vertical="center"/>
      <protection locked="0"/>
    </xf>
    <xf numFmtId="164" fontId="19" fillId="3" borderId="8" xfId="0" applyNumberFormat="1" applyFont="1" applyFill="1" applyBorder="1" applyAlignment="1" applyProtection="1">
      <alignment horizontal="center" vertical="center"/>
      <protection locked="0"/>
    </xf>
    <xf numFmtId="164" fontId="3" fillId="2" borderId="35" xfId="0" applyNumberFormat="1"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0" fillId="2" borderId="30" xfId="0" applyFont="1" applyFill="1" applyBorder="1" applyAlignment="1" applyProtection="1">
      <alignment horizontal="center" vertical="center"/>
      <protection locked="0"/>
    </xf>
    <xf numFmtId="0" fontId="19" fillId="2" borderId="24" xfId="0" applyFont="1" applyFill="1" applyBorder="1" applyAlignment="1" applyProtection="1">
      <alignment horizontal="center" vertical="center"/>
      <protection locked="0"/>
    </xf>
    <xf numFmtId="0" fontId="19" fillId="3" borderId="31" xfId="0" applyFont="1" applyFill="1" applyBorder="1" applyAlignment="1" applyProtection="1">
      <alignment horizontal="left" vertical="center" wrapText="1"/>
      <protection locked="0"/>
    </xf>
    <xf numFmtId="0" fontId="19" fillId="3" borderId="31" xfId="0" applyFont="1" applyFill="1" applyBorder="1" applyAlignment="1" applyProtection="1">
      <alignment horizontal="center" vertical="center" wrapText="1"/>
      <protection locked="0"/>
    </xf>
    <xf numFmtId="0" fontId="19" fillId="3" borderId="24" xfId="0" applyFont="1" applyFill="1" applyBorder="1" applyAlignment="1" applyProtection="1">
      <alignment horizontal="center" vertical="center" wrapText="1"/>
      <protection locked="0"/>
    </xf>
    <xf numFmtId="4" fontId="19" fillId="3" borderId="27" xfId="0" applyNumberFormat="1" applyFont="1" applyFill="1" applyBorder="1" applyAlignment="1" applyProtection="1">
      <alignment horizontal="center" vertical="center"/>
      <protection locked="0"/>
    </xf>
    <xf numFmtId="4" fontId="19" fillId="3" borderId="42" xfId="0" applyNumberFormat="1" applyFont="1" applyFill="1" applyBorder="1" applyAlignment="1" applyProtection="1">
      <alignment horizontal="center" vertical="center"/>
      <protection locked="0"/>
    </xf>
    <xf numFmtId="4" fontId="19" fillId="3" borderId="29" xfId="0" applyNumberFormat="1" applyFont="1" applyFill="1" applyBorder="1" applyAlignment="1" applyProtection="1">
      <alignment horizontal="center" vertical="center"/>
      <protection locked="0"/>
    </xf>
    <xf numFmtId="4" fontId="19" fillId="3" borderId="11" xfId="0" applyNumberFormat="1" applyFont="1" applyFill="1" applyBorder="1" applyAlignment="1" applyProtection="1">
      <alignment horizontal="center" vertical="center"/>
      <protection locked="0"/>
    </xf>
    <xf numFmtId="4" fontId="19" fillId="3" borderId="28" xfId="0" applyNumberFormat="1" applyFont="1" applyFill="1" applyBorder="1" applyAlignment="1" applyProtection="1">
      <alignment horizontal="center" vertical="center"/>
      <protection locked="0"/>
    </xf>
    <xf numFmtId="3" fontId="19" fillId="3" borderId="28" xfId="0" applyNumberFormat="1" applyFont="1" applyFill="1" applyBorder="1" applyAlignment="1" applyProtection="1">
      <alignment horizontal="center" vertical="center"/>
      <protection locked="0"/>
    </xf>
    <xf numFmtId="4" fontId="19" fillId="3" borderId="24" xfId="0" quotePrefix="1" applyNumberFormat="1" applyFont="1" applyFill="1" applyBorder="1" applyAlignment="1" applyProtection="1">
      <alignment horizontal="center" vertical="center"/>
      <protection locked="0"/>
    </xf>
    <xf numFmtId="164" fontId="19" fillId="3" borderId="24" xfId="0" applyNumberFormat="1" applyFont="1" applyFill="1" applyBorder="1" applyAlignment="1" applyProtection="1">
      <alignment horizontal="center" vertical="center"/>
      <protection locked="0"/>
    </xf>
    <xf numFmtId="4" fontId="3" fillId="5" borderId="9" xfId="0" applyNumberFormat="1" applyFont="1" applyFill="1" applyBorder="1" applyAlignment="1" applyProtection="1">
      <alignment horizontal="center" vertical="center"/>
      <protection locked="0"/>
    </xf>
    <xf numFmtId="3" fontId="3" fillId="5" borderId="9" xfId="0" applyNumberFormat="1" applyFont="1" applyFill="1" applyBorder="1" applyAlignment="1" applyProtection="1">
      <alignment horizontal="center" vertical="center"/>
      <protection locked="0"/>
    </xf>
    <xf numFmtId="4" fontId="0" fillId="0" borderId="0" xfId="0" applyNumberFormat="1" applyFill="1" applyBorder="1" applyProtection="1">
      <protection locked="0"/>
    </xf>
    <xf numFmtId="0" fontId="16" fillId="0" borderId="0" xfId="10" applyFill="1" applyBorder="1" applyProtection="1">
      <protection locked="0"/>
    </xf>
    <xf numFmtId="0" fontId="0" fillId="0" borderId="0" xfId="0" applyFill="1" applyBorder="1" applyProtection="1">
      <protection locked="0"/>
    </xf>
    <xf numFmtId="0" fontId="0" fillId="0" borderId="0" xfId="0" applyFill="1" applyBorder="1" applyAlignment="1" applyProtection="1">
      <alignment horizontal="center"/>
      <protection locked="0"/>
    </xf>
    <xf numFmtId="3" fontId="0" fillId="0" borderId="0" xfId="0" applyNumberFormat="1" applyFill="1" applyBorder="1" applyProtection="1">
      <protection locked="0"/>
    </xf>
    <xf numFmtId="0" fontId="0" fillId="0" borderId="0" xfId="0" applyFill="1" applyBorder="1"/>
    <xf numFmtId="4" fontId="0" fillId="0" borderId="0" xfId="0" applyNumberFormat="1" applyFill="1" applyBorder="1" applyAlignment="1" applyProtection="1">
      <protection locked="0"/>
    </xf>
    <xf numFmtId="4" fontId="19" fillId="0" borderId="0" xfId="0" applyNumberFormat="1" applyFont="1" applyFill="1" applyBorder="1" applyAlignment="1" applyProtection="1">
      <protection locked="0"/>
    </xf>
    <xf numFmtId="0" fontId="19" fillId="0" borderId="0" xfId="0" applyFont="1" applyFill="1" applyAlignment="1" applyProtection="1">
      <protection locked="0"/>
    </xf>
    <xf numFmtId="0" fontId="3" fillId="2" borderId="30" xfId="0" applyFont="1" applyFill="1" applyBorder="1" applyAlignment="1" applyProtection="1">
      <alignment horizontal="center" vertical="center"/>
      <protection locked="0"/>
    </xf>
    <xf numFmtId="0" fontId="19" fillId="4" borderId="8" xfId="0" applyFont="1" applyFill="1" applyBorder="1" applyAlignment="1" applyProtection="1">
      <alignment horizontal="left" vertical="center" wrapText="1"/>
      <protection locked="0"/>
    </xf>
    <xf numFmtId="0" fontId="0" fillId="2" borderId="7" xfId="0" applyFont="1" applyFill="1" applyBorder="1" applyAlignment="1" applyProtection="1">
      <alignment horizontal="center" vertical="center"/>
      <protection locked="0"/>
    </xf>
    <xf numFmtId="0" fontId="19" fillId="2" borderId="8" xfId="0" applyFont="1" applyFill="1" applyBorder="1" applyAlignment="1" applyProtection="1">
      <alignment horizontal="center" vertical="center"/>
      <protection locked="0"/>
    </xf>
    <xf numFmtId="0" fontId="19" fillId="2" borderId="16" xfId="0" applyFont="1" applyFill="1" applyBorder="1" applyAlignment="1" applyProtection="1">
      <alignment horizontal="center" vertical="center" wrapText="1"/>
      <protection locked="0"/>
    </xf>
    <xf numFmtId="0" fontId="19" fillId="2" borderId="8" xfId="0" applyFont="1" applyFill="1" applyBorder="1" applyAlignment="1" applyProtection="1">
      <alignment horizontal="center" vertical="center" wrapText="1"/>
      <protection locked="0"/>
    </xf>
    <xf numFmtId="4" fontId="19" fillId="2" borderId="2" xfId="0" applyNumberFormat="1" applyFont="1" applyFill="1" applyBorder="1" applyAlignment="1" applyProtection="1">
      <alignment horizontal="center" vertical="center"/>
      <protection locked="0"/>
    </xf>
    <xf numFmtId="4" fontId="19" fillId="2" borderId="3" xfId="0" applyNumberFormat="1" applyFont="1" applyFill="1" applyBorder="1" applyAlignment="1" applyProtection="1">
      <alignment horizontal="center" vertical="center"/>
      <protection locked="0"/>
    </xf>
    <xf numFmtId="4" fontId="19" fillId="2" borderId="4" xfId="0" applyNumberFormat="1" applyFont="1" applyFill="1" applyBorder="1" applyAlignment="1" applyProtection="1">
      <alignment horizontal="center" vertical="center"/>
      <protection locked="0"/>
    </xf>
    <xf numFmtId="4" fontId="19" fillId="2" borderId="5" xfId="0" applyNumberFormat="1" applyFont="1" applyFill="1" applyBorder="1" applyAlignment="1" applyProtection="1">
      <alignment horizontal="center" vertical="center"/>
      <protection locked="0"/>
    </xf>
    <xf numFmtId="4" fontId="19" fillId="2" borderId="9" xfId="0" applyNumberFormat="1" applyFont="1" applyFill="1" applyBorder="1" applyAlignment="1" applyProtection="1">
      <alignment horizontal="center" vertical="center"/>
      <protection locked="0"/>
    </xf>
    <xf numFmtId="3" fontId="19" fillId="2" borderId="9" xfId="0" applyNumberFormat="1" applyFont="1" applyFill="1" applyBorder="1" applyAlignment="1" applyProtection="1">
      <alignment horizontal="center" vertical="center"/>
      <protection locked="0"/>
    </xf>
    <xf numFmtId="4" fontId="19" fillId="2" borderId="8" xfId="0" quotePrefix="1" applyNumberFormat="1" applyFont="1" applyFill="1" applyBorder="1" applyAlignment="1" applyProtection="1">
      <alignment horizontal="center" vertical="center"/>
      <protection locked="0"/>
    </xf>
    <xf numFmtId="164" fontId="19" fillId="2" borderId="8" xfId="0" applyNumberFormat="1" applyFont="1" applyFill="1" applyBorder="1" applyAlignment="1" applyProtection="1">
      <alignment horizontal="center" vertical="center"/>
      <protection locked="0"/>
    </xf>
    <xf numFmtId="4" fontId="0" fillId="2" borderId="4" xfId="0" applyNumberFormat="1" applyFont="1" applyFill="1" applyBorder="1" applyAlignment="1" applyProtection="1">
      <alignment horizontal="center" vertical="center"/>
      <protection locked="0"/>
    </xf>
    <xf numFmtId="4" fontId="0" fillId="2" borderId="8" xfId="0" quotePrefix="1" applyNumberFormat="1" applyFont="1" applyFill="1" applyBorder="1" applyAlignment="1" applyProtection="1">
      <alignment horizontal="center" vertical="center"/>
      <protection locked="0"/>
    </xf>
    <xf numFmtId="164" fontId="0" fillId="2" borderId="8" xfId="0" applyNumberFormat="1" applyFont="1" applyFill="1" applyBorder="1" applyAlignment="1" applyProtection="1">
      <alignment horizontal="center" vertical="center"/>
      <protection locked="0"/>
    </xf>
    <xf numFmtId="0" fontId="0" fillId="2" borderId="8"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center" vertical="center"/>
      <protection locked="0"/>
    </xf>
    <xf numFmtId="0" fontId="0" fillId="2" borderId="35"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4" fontId="3" fillId="0" borderId="9" xfId="0" applyNumberFormat="1" applyFont="1" applyFill="1" applyBorder="1" applyAlignment="1" applyProtection="1">
      <alignment horizontal="center" vertical="center"/>
      <protection locked="0"/>
    </xf>
    <xf numFmtId="3" fontId="3" fillId="0" borderId="9" xfId="0" applyNumberFormat="1" applyFont="1" applyFill="1" applyBorder="1" applyAlignment="1" applyProtection="1">
      <alignment horizontal="center" vertical="center"/>
      <protection locked="0"/>
    </xf>
    <xf numFmtId="0" fontId="6" fillId="2" borderId="6" xfId="0" applyFont="1" applyFill="1" applyBorder="1" applyAlignment="1" applyProtection="1">
      <alignment horizontal="center"/>
      <protection locked="0"/>
    </xf>
    <xf numFmtId="4" fontId="20" fillId="2" borderId="2" xfId="0" applyNumberFormat="1" applyFont="1" applyFill="1" applyBorder="1" applyAlignment="1" applyProtection="1">
      <alignment horizontal="center" vertical="center"/>
      <protection locked="0"/>
    </xf>
    <xf numFmtId="4" fontId="20" fillId="2" borderId="3" xfId="0" applyNumberFormat="1" applyFont="1" applyFill="1" applyBorder="1" applyAlignment="1" applyProtection="1">
      <alignment horizontal="center" vertical="center"/>
      <protection locked="0"/>
    </xf>
    <xf numFmtId="4" fontId="20" fillId="5" borderId="9" xfId="0" applyNumberFormat="1" applyFont="1" applyFill="1" applyBorder="1" applyAlignment="1" applyProtection="1">
      <alignment horizontal="center" vertical="center"/>
      <protection locked="0"/>
    </xf>
    <xf numFmtId="3" fontId="20" fillId="5" borderId="9" xfId="0" applyNumberFormat="1" applyFont="1" applyFill="1" applyBorder="1" applyAlignment="1" applyProtection="1">
      <alignment horizontal="center" vertical="center"/>
      <protection locked="0"/>
    </xf>
    <xf numFmtId="0" fontId="0" fillId="2" borderId="30"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12" fillId="0" borderId="0" xfId="0" applyFont="1" applyFill="1" applyAlignment="1">
      <alignment horizontal="left" vertical="top"/>
    </xf>
    <xf numFmtId="0" fontId="7" fillId="4" borderId="7" xfId="0" applyFont="1" applyFill="1" applyBorder="1" applyAlignment="1" applyProtection="1">
      <alignment horizontal="center" vertical="center"/>
      <protection locked="0"/>
    </xf>
    <xf numFmtId="0" fontId="16" fillId="0" borderId="0" xfId="10"/>
    <xf numFmtId="0" fontId="22" fillId="0" borderId="0" xfId="0" applyFont="1"/>
    <xf numFmtId="0" fontId="6" fillId="0" borderId="3" xfId="0" applyFont="1" applyBorder="1" applyAlignment="1">
      <alignment horizontal="center"/>
    </xf>
    <xf numFmtId="0" fontId="0" fillId="0" borderId="3" xfId="0" applyBorder="1" applyAlignment="1">
      <alignment horizontal="center"/>
    </xf>
    <xf numFmtId="0" fontId="7" fillId="0" borderId="30" xfId="0" applyFont="1" applyFill="1" applyBorder="1" applyAlignment="1" applyProtection="1">
      <alignment horizontal="center" vertical="center"/>
      <protection locked="0"/>
    </xf>
    <xf numFmtId="0" fontId="19" fillId="0" borderId="1"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center" vertical="center" wrapText="1"/>
      <protection locked="0"/>
    </xf>
    <xf numFmtId="0" fontId="0" fillId="0" borderId="8" xfId="0" applyFont="1" applyFill="1" applyBorder="1" applyAlignment="1" applyProtection="1">
      <alignment horizontal="center" vertical="center" wrapText="1"/>
      <protection locked="0"/>
    </xf>
    <xf numFmtId="4" fontId="3" fillId="0" borderId="2" xfId="0" applyNumberFormat="1" applyFont="1" applyFill="1" applyBorder="1" applyAlignment="1" applyProtection="1">
      <alignment horizontal="center" vertical="center"/>
      <protection locked="0"/>
    </xf>
    <xf numFmtId="4" fontId="3" fillId="0" borderId="3" xfId="0" applyNumberFormat="1" applyFont="1" applyFill="1" applyBorder="1" applyAlignment="1" applyProtection="1">
      <alignment horizontal="center" vertical="center"/>
      <protection locked="0"/>
    </xf>
    <xf numFmtId="4" fontId="3" fillId="0" borderId="4" xfId="0" applyNumberFormat="1" applyFont="1" applyFill="1" applyBorder="1" applyAlignment="1" applyProtection="1">
      <alignment horizontal="center" vertical="center"/>
      <protection locked="0"/>
    </xf>
    <xf numFmtId="4" fontId="3" fillId="0" borderId="5" xfId="0" applyNumberFormat="1" applyFont="1" applyFill="1" applyBorder="1" applyAlignment="1" applyProtection="1">
      <alignment horizontal="center" vertical="center"/>
      <protection locked="0"/>
    </xf>
    <xf numFmtId="4" fontId="0" fillId="0" borderId="2" xfId="0" applyNumberFormat="1" applyFont="1" applyFill="1" applyBorder="1" applyAlignment="1" applyProtection="1">
      <alignment horizontal="center" vertical="center"/>
      <protection locked="0"/>
    </xf>
    <xf numFmtId="4" fontId="0" fillId="0" borderId="3" xfId="0" applyNumberFormat="1" applyFont="1" applyFill="1" applyBorder="1" applyAlignment="1" applyProtection="1">
      <alignment horizontal="center" vertical="center"/>
      <protection locked="0"/>
    </xf>
    <xf numFmtId="4" fontId="0" fillId="0" borderId="5" xfId="0" applyNumberFormat="1" applyFont="1" applyFill="1" applyBorder="1" applyAlignment="1" applyProtection="1">
      <alignment horizontal="center" vertical="center"/>
      <protection locked="0"/>
    </xf>
    <xf numFmtId="4" fontId="3" fillId="0" borderId="8" xfId="0" quotePrefix="1" applyNumberFormat="1" applyFont="1" applyFill="1" applyBorder="1" applyAlignment="1" applyProtection="1">
      <alignment horizontal="center" vertical="center"/>
      <protection locked="0"/>
    </xf>
    <xf numFmtId="164" fontId="3" fillId="0" borderId="8" xfId="0" applyNumberFormat="1" applyFont="1" applyFill="1" applyBorder="1" applyAlignment="1" applyProtection="1">
      <alignment horizontal="center" vertical="center"/>
      <protection locked="0"/>
    </xf>
    <xf numFmtId="0" fontId="19" fillId="0" borderId="8" xfId="0" applyFont="1" applyFill="1" applyBorder="1" applyAlignment="1" applyProtection="1">
      <alignment horizontal="left" vertical="center" wrapText="1"/>
      <protection locked="0"/>
    </xf>
    <xf numFmtId="0" fontId="19" fillId="0" borderId="16" xfId="0" applyFont="1" applyFill="1" applyBorder="1" applyAlignment="1" applyProtection="1">
      <alignment horizontal="center" vertical="center" wrapText="1"/>
      <protection locked="0"/>
    </xf>
    <xf numFmtId="0" fontId="19" fillId="0" borderId="8" xfId="0" applyFont="1" applyFill="1" applyBorder="1" applyAlignment="1" applyProtection="1">
      <alignment horizontal="center" vertical="center" wrapText="1"/>
      <protection locked="0"/>
    </xf>
    <xf numFmtId="4" fontId="19" fillId="0" borderId="2" xfId="0" applyNumberFormat="1" applyFont="1" applyFill="1" applyBorder="1" applyAlignment="1" applyProtection="1">
      <alignment horizontal="center" vertical="center"/>
      <protection locked="0"/>
    </xf>
    <xf numFmtId="4" fontId="19" fillId="0" borderId="3" xfId="0" applyNumberFormat="1" applyFont="1" applyFill="1" applyBorder="1" applyAlignment="1" applyProtection="1">
      <alignment horizontal="center" vertical="center"/>
      <protection locked="0"/>
    </xf>
    <xf numFmtId="4" fontId="19" fillId="0" borderId="4" xfId="0" applyNumberFormat="1" applyFont="1" applyFill="1" applyBorder="1" applyAlignment="1" applyProtection="1">
      <alignment horizontal="center" vertical="center"/>
      <protection locked="0"/>
    </xf>
    <xf numFmtId="4" fontId="19" fillId="0" borderId="5" xfId="0" applyNumberFormat="1" applyFont="1" applyFill="1" applyBorder="1" applyAlignment="1" applyProtection="1">
      <alignment horizontal="center" vertical="center"/>
      <protection locked="0"/>
    </xf>
    <xf numFmtId="4" fontId="19" fillId="0" borderId="9" xfId="0" applyNumberFormat="1" applyFont="1" applyFill="1" applyBorder="1" applyAlignment="1" applyProtection="1">
      <alignment horizontal="center" vertical="center"/>
      <protection locked="0"/>
    </xf>
    <xf numFmtId="3" fontId="19" fillId="0" borderId="9" xfId="0" applyNumberFormat="1" applyFont="1" applyFill="1" applyBorder="1" applyAlignment="1" applyProtection="1">
      <alignment horizontal="center" vertical="center"/>
      <protection locked="0"/>
    </xf>
    <xf numFmtId="4" fontId="19" fillId="0" borderId="8" xfId="0" quotePrefix="1" applyNumberFormat="1" applyFont="1" applyFill="1" applyBorder="1" applyAlignment="1" applyProtection="1">
      <alignment horizontal="center" vertical="center"/>
      <protection locked="0"/>
    </xf>
    <xf numFmtId="164" fontId="19" fillId="0" borderId="8" xfId="0" applyNumberFormat="1"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wrapText="1"/>
      <protection locked="0"/>
    </xf>
    <xf numFmtId="0" fontId="19" fillId="0" borderId="10" xfId="0" applyFont="1" applyFill="1" applyBorder="1" applyAlignment="1" applyProtection="1">
      <alignment horizontal="left" vertical="center" wrapText="1"/>
      <protection locked="0"/>
    </xf>
    <xf numFmtId="4" fontId="19" fillId="0" borderId="0" xfId="0" applyNumberFormat="1" applyFont="1" applyFill="1" applyBorder="1" applyAlignment="1">
      <alignment vertical="center"/>
    </xf>
    <xf numFmtId="0" fontId="19" fillId="0" borderId="0" xfId="0" applyFont="1" applyFill="1" applyAlignment="1">
      <alignment vertical="center"/>
    </xf>
    <xf numFmtId="0" fontId="3" fillId="0" borderId="30" xfId="0" applyFont="1" applyFill="1" applyBorder="1" applyAlignment="1" applyProtection="1">
      <alignment horizontal="center" vertical="center"/>
      <protection locked="0"/>
    </xf>
    <xf numFmtId="0" fontId="0" fillId="0" borderId="10"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19" fillId="0" borderId="30" xfId="0" applyFont="1" applyFill="1" applyBorder="1" applyAlignment="1" applyProtection="1">
      <alignment horizontal="center" vertical="center"/>
      <protection locked="0"/>
    </xf>
    <xf numFmtId="0" fontId="0" fillId="0" borderId="30"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center" vertical="center" wrapText="1"/>
      <protection locked="0"/>
    </xf>
    <xf numFmtId="4" fontId="19" fillId="0" borderId="6" xfId="0" applyNumberFormat="1" applyFont="1" applyFill="1" applyBorder="1" applyAlignment="1" applyProtection="1">
      <alignment horizontal="center" vertical="center"/>
      <protection locked="0"/>
    </xf>
    <xf numFmtId="4" fontId="19" fillId="0" borderId="0" xfId="0" applyNumberFormat="1" applyFont="1" applyFill="1" applyBorder="1" applyAlignment="1" applyProtection="1">
      <alignment horizontal="center" vertical="center"/>
      <protection locked="0"/>
    </xf>
    <xf numFmtId="4" fontId="19" fillId="0" borderId="1" xfId="0" applyNumberFormat="1" applyFont="1" applyFill="1" applyBorder="1" applyAlignment="1" applyProtection="1">
      <alignment horizontal="center" vertical="center"/>
      <protection locked="0"/>
    </xf>
    <xf numFmtId="3" fontId="19" fillId="0" borderId="6" xfId="0" applyNumberFormat="1" applyFont="1" applyFill="1" applyBorder="1" applyAlignment="1" applyProtection="1">
      <alignment horizontal="center" vertical="center"/>
      <protection locked="0"/>
    </xf>
    <xf numFmtId="4" fontId="19" fillId="0" borderId="7" xfId="0" quotePrefix="1" applyNumberFormat="1" applyFont="1" applyFill="1" applyBorder="1" applyAlignment="1" applyProtection="1">
      <alignment horizontal="center" vertical="center"/>
      <protection locked="0"/>
    </xf>
    <xf numFmtId="164" fontId="19" fillId="0" borderId="7" xfId="0" applyNumberFormat="1"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center" vertical="center" wrapText="1"/>
      <protection locked="0"/>
    </xf>
    <xf numFmtId="3" fontId="19" fillId="0" borderId="3" xfId="0" applyNumberFormat="1" applyFont="1" applyFill="1" applyBorder="1" applyAlignment="1" applyProtection="1">
      <alignment horizontal="center" vertical="center"/>
      <protection locked="0"/>
    </xf>
    <xf numFmtId="4" fontId="19" fillId="0" borderId="3" xfId="0" quotePrefix="1" applyNumberFormat="1" applyFont="1" applyFill="1" applyBorder="1" applyAlignment="1" applyProtection="1">
      <alignment horizontal="center" vertical="center"/>
      <protection locked="0"/>
    </xf>
    <xf numFmtId="164" fontId="19" fillId="0" borderId="3" xfId="0" applyNumberFormat="1" applyFont="1" applyFill="1" applyBorder="1" applyAlignment="1" applyProtection="1">
      <alignment horizontal="center" vertical="center"/>
      <protection locked="0"/>
    </xf>
    <xf numFmtId="4" fontId="19" fillId="0" borderId="4" xfId="0" applyNumberFormat="1" applyFont="1" applyFill="1" applyBorder="1" applyAlignment="1" applyProtection="1">
      <protection locked="0"/>
    </xf>
    <xf numFmtId="0" fontId="19" fillId="0" borderId="4" xfId="0" applyFont="1" applyFill="1" applyBorder="1" applyAlignment="1" applyProtection="1">
      <protection locked="0"/>
    </xf>
    <xf numFmtId="0" fontId="0" fillId="0" borderId="35" xfId="0" applyFont="1" applyFill="1" applyBorder="1" applyAlignment="1" applyProtection="1">
      <alignment horizontal="center" vertical="center"/>
      <protection locked="0"/>
    </xf>
    <xf numFmtId="0" fontId="0" fillId="0" borderId="43"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center" wrapText="1"/>
      <protection locked="0"/>
    </xf>
    <xf numFmtId="0" fontId="0" fillId="0" borderId="33" xfId="0" quotePrefix="1" applyFill="1" applyBorder="1" applyAlignment="1" applyProtection="1">
      <alignment horizontal="left" vertical="center" wrapText="1"/>
      <protection locked="0"/>
    </xf>
    <xf numFmtId="0" fontId="0" fillId="0" borderId="33" xfId="0" applyFill="1" applyBorder="1" applyAlignment="1" applyProtection="1">
      <alignment horizontal="left" vertical="center" wrapText="1"/>
      <protection locked="0"/>
    </xf>
    <xf numFmtId="0" fontId="0" fillId="2" borderId="30" xfId="0" applyFont="1" applyFill="1" applyBorder="1" applyAlignment="1" applyProtection="1">
      <alignment horizontal="left" vertical="center" wrapText="1"/>
      <protection locked="0"/>
    </xf>
    <xf numFmtId="0" fontId="0" fillId="2" borderId="35"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9" fillId="0" borderId="0" xfId="0" applyFont="1" applyFill="1" applyAlignment="1" applyProtection="1">
      <alignment horizontal="justify" vertical="center" wrapText="1"/>
      <protection locked="0"/>
    </xf>
    <xf numFmtId="0" fontId="9" fillId="0" borderId="0" xfId="0" applyFont="1" applyFill="1" applyAlignment="1" applyProtection="1">
      <alignment horizontal="justify" vertical="center"/>
      <protection locked="0"/>
    </xf>
    <xf numFmtId="0" fontId="4" fillId="0" borderId="0" xfId="0" applyFont="1" applyFill="1" applyAlignment="1" applyProtection="1">
      <alignment horizontal="justify"/>
      <protection locked="0"/>
    </xf>
    <xf numFmtId="0" fontId="6" fillId="2" borderId="41"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2" borderId="32" xfId="0" applyFont="1" applyFill="1" applyBorder="1" applyAlignment="1" applyProtection="1">
      <alignment vertical="center"/>
      <protection locked="0"/>
    </xf>
    <xf numFmtId="0" fontId="3" fillId="2" borderId="6" xfId="0" applyFont="1" applyFill="1" applyBorder="1" applyProtection="1">
      <protection locked="0"/>
    </xf>
    <xf numFmtId="3" fontId="6" fillId="2" borderId="34" xfId="0" applyNumberFormat="1" applyFont="1" applyFill="1" applyBorder="1" applyAlignment="1" applyProtection="1">
      <alignment horizontal="center" vertical="center"/>
      <protection locked="0"/>
    </xf>
    <xf numFmtId="3" fontId="6" fillId="2" borderId="1" xfId="0" applyNumberFormat="1" applyFont="1" applyFill="1" applyBorder="1" applyAlignment="1" applyProtection="1">
      <alignment horizontal="center" vertical="center"/>
      <protection locked="0"/>
    </xf>
    <xf numFmtId="4" fontId="6" fillId="2" borderId="41" xfId="0" applyNumberFormat="1" applyFont="1" applyFill="1" applyBorder="1" applyAlignment="1" applyProtection="1">
      <alignment horizontal="center" vertical="center"/>
      <protection locked="0"/>
    </xf>
    <xf numFmtId="4" fontId="6" fillId="2" borderId="7" xfId="0" applyNumberFormat="1"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3" fontId="6" fillId="2" borderId="41" xfId="0" applyNumberFormat="1" applyFont="1" applyFill="1" applyBorder="1" applyAlignment="1" applyProtection="1">
      <alignment horizontal="center" wrapText="1"/>
      <protection locked="0"/>
    </xf>
    <xf numFmtId="3" fontId="6" fillId="2" borderId="7" xfId="0" applyNumberFormat="1" applyFont="1" applyFill="1" applyBorder="1" applyAlignment="1" applyProtection="1">
      <alignment horizontal="center" wrapText="1"/>
      <protection locked="0"/>
    </xf>
    <xf numFmtId="0" fontId="21" fillId="2" borderId="30" xfId="0" applyFont="1" applyFill="1" applyBorder="1" applyAlignment="1" applyProtection="1">
      <alignment horizontal="left" vertical="center" wrapText="1"/>
      <protection locked="0"/>
    </xf>
    <xf numFmtId="0" fontId="21" fillId="2" borderId="35" xfId="0" applyFont="1" applyFill="1" applyBorder="1" applyAlignment="1" applyProtection="1">
      <alignment horizontal="left" vertical="center" wrapText="1"/>
      <protection locked="0"/>
    </xf>
    <xf numFmtId="0" fontId="6" fillId="2" borderId="15"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3" fontId="6" fillId="2" borderId="41" xfId="0" applyNumberFormat="1" applyFont="1" applyFill="1" applyBorder="1" applyAlignment="1" applyProtection="1">
      <alignment horizontal="center" vertical="center"/>
      <protection locked="0"/>
    </xf>
    <xf numFmtId="3" fontId="6" fillId="2" borderId="7" xfId="0" applyNumberFormat="1" applyFont="1" applyFill="1" applyBorder="1" applyAlignment="1" applyProtection="1">
      <alignment horizontal="center" vertical="center"/>
      <protection locked="0"/>
    </xf>
    <xf numFmtId="0" fontId="6" fillId="2" borderId="41" xfId="0" applyFont="1" applyFill="1" applyBorder="1" applyAlignment="1" applyProtection="1">
      <alignment vertical="center" wrapText="1"/>
      <protection locked="0"/>
    </xf>
    <xf numFmtId="0" fontId="3" fillId="2" borderId="7" xfId="0" applyFont="1" applyFill="1" applyBorder="1" applyAlignment="1" applyProtection="1">
      <alignment wrapText="1"/>
      <protection locked="0"/>
    </xf>
    <xf numFmtId="0" fontId="0" fillId="0" borderId="30" xfId="0" applyFont="1" applyFill="1" applyBorder="1" applyAlignment="1" applyProtection="1">
      <alignment horizontal="left" vertical="center" wrapText="1"/>
      <protection locked="0"/>
    </xf>
    <xf numFmtId="0" fontId="0" fillId="0" borderId="35" xfId="0" applyFont="1" applyFill="1" applyBorder="1" applyAlignment="1" applyProtection="1">
      <alignment horizontal="left" vertical="center" wrapText="1"/>
      <protection locked="0"/>
    </xf>
    <xf numFmtId="0" fontId="0" fillId="0" borderId="30" xfId="0" applyFont="1" applyFill="1" applyBorder="1" applyAlignment="1" applyProtection="1">
      <alignment horizontal="center" vertical="center" wrapText="1"/>
      <protection locked="0"/>
    </xf>
    <xf numFmtId="0" fontId="0" fillId="0" borderId="35" xfId="0" applyFont="1" applyFill="1" applyBorder="1" applyAlignment="1" applyProtection="1">
      <alignment horizontal="center" vertical="center" wrapText="1"/>
      <protection locked="0"/>
    </xf>
    <xf numFmtId="3" fontId="6" fillId="2" borderId="32" xfId="0" applyNumberFormat="1" applyFont="1" applyFill="1" applyBorder="1" applyAlignment="1" applyProtection="1">
      <alignment horizontal="center" wrapText="1"/>
      <protection locked="0"/>
    </xf>
    <xf numFmtId="3" fontId="6" fillId="2" borderId="6" xfId="0" applyNumberFormat="1" applyFont="1" applyFill="1" applyBorder="1" applyAlignment="1" applyProtection="1">
      <alignment horizontal="center" wrapText="1"/>
      <protection locked="0"/>
    </xf>
    <xf numFmtId="0" fontId="0" fillId="0" borderId="30"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9" fillId="0" borderId="0" xfId="0" applyFont="1" applyAlignment="1">
      <alignment horizontal="justify" wrapText="1"/>
    </xf>
    <xf numFmtId="0" fontId="6" fillId="0" borderId="3" xfId="0" applyFont="1" applyBorder="1" applyAlignment="1">
      <alignment horizontal="center"/>
    </xf>
    <xf numFmtId="0" fontId="16" fillId="0" borderId="0" xfId="10" applyAlignment="1">
      <alignment horizontal="justify" wrapText="1"/>
    </xf>
    <xf numFmtId="0" fontId="0" fillId="0" borderId="0" xfId="0" applyFont="1" applyFill="1" applyAlignment="1">
      <alignment horizontal="justify" vertical="top" wrapText="1"/>
    </xf>
    <xf numFmtId="0" fontId="9" fillId="0" borderId="0" xfId="0" applyFont="1" applyAlignment="1">
      <alignment horizontal="left" vertical="top" wrapText="1"/>
    </xf>
    <xf numFmtId="0" fontId="16" fillId="0" borderId="0" xfId="10" applyFill="1" applyAlignment="1">
      <alignment horizontal="justify" vertical="top"/>
    </xf>
    <xf numFmtId="0" fontId="0" fillId="0" borderId="0" xfId="0" applyFill="1" applyAlignment="1">
      <alignment horizontal="justify" vertical="top"/>
    </xf>
    <xf numFmtId="0" fontId="0" fillId="0" borderId="0" xfId="0" applyFont="1" applyFill="1" applyAlignment="1">
      <alignment horizontal="justify" wrapText="1"/>
    </xf>
    <xf numFmtId="0" fontId="12" fillId="0" borderId="0" xfId="8" applyFont="1" applyFill="1" applyBorder="1" applyAlignment="1">
      <alignment horizontal="left" vertical="top" wrapText="1"/>
    </xf>
    <xf numFmtId="0" fontId="11" fillId="0" borderId="0" xfId="8" applyFont="1" applyFill="1" applyBorder="1" applyAlignment="1">
      <alignment horizontal="left" vertical="top" wrapText="1"/>
    </xf>
    <xf numFmtId="0" fontId="12" fillId="0" borderId="0" xfId="0" applyFont="1" applyFill="1" applyAlignment="1">
      <alignment horizontal="left" vertical="top"/>
    </xf>
    <xf numFmtId="0" fontId="14" fillId="0" borderId="0" xfId="0" applyFont="1" applyFill="1" applyAlignment="1">
      <alignment horizontal="justify" vertical="top" wrapText="1"/>
    </xf>
    <xf numFmtId="0" fontId="15" fillId="0" borderId="0" xfId="0" applyFont="1" applyFill="1" applyAlignment="1">
      <alignment horizontal="justify" vertical="top" wrapText="1"/>
    </xf>
    <xf numFmtId="0" fontId="0" fillId="0" borderId="0" xfId="0" applyFill="1" applyAlignment="1">
      <alignment horizontal="justify" wrapText="1"/>
    </xf>
    <xf numFmtId="0" fontId="0" fillId="0" borderId="3" xfId="0" applyBorder="1" applyAlignment="1">
      <alignment horizontal="left"/>
    </xf>
  </cellXfs>
  <cellStyles count="11">
    <cellStyle name="Coma 2" xfId="4"/>
    <cellStyle name="Coma 3" xfId="6"/>
    <cellStyle name="Enllaç" xfId="10" builtinId="8"/>
    <cellStyle name="Euro" xfId="1"/>
    <cellStyle name="Euro 2" xfId="5"/>
    <cellStyle name="Moneda 2" xfId="7"/>
    <cellStyle name="Normal" xfId="0" builtinId="0"/>
    <cellStyle name="Normal 2" xfId="3"/>
    <cellStyle name="Normal 2 2" xfId="8"/>
    <cellStyle name="Normal 3" xfId="2"/>
    <cellStyle name="Normal 4" xfId="9"/>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presidencia.gencat.cat/ca/ambits_d_actuacio/millora_regulacio_normativa/simplificacio-i-reduccio-de-carregues-administratives/simplificacio-del-procediment-administratiu/" TargetMode="External"/><Relationship Id="rId1" Type="http://schemas.openxmlformats.org/officeDocument/2006/relationships/hyperlink" Target="http://presidencia.intranet.gencat.cat/Inet/img/Sistema_costos_unitaris_estandard_2012_Versio_PIV_Actualitzacio_gener_2017_tcm344-2355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zoomScale="90" zoomScaleNormal="90" zoomScalePageLayoutView="93" workbookViewId="0">
      <selection activeCell="C9" sqref="C9"/>
    </sheetView>
  </sheetViews>
  <sheetFormatPr defaultColWidth="9.15234375" defaultRowHeight="12.45" x14ac:dyDescent="0.3"/>
  <cols>
    <col min="1" max="1" width="7.15234375" style="2" customWidth="1"/>
    <col min="2" max="2" width="59.69140625" style="2" customWidth="1"/>
    <col min="3" max="3" width="30" style="7" customWidth="1"/>
    <col min="4" max="4" width="21.69140625" style="2" customWidth="1"/>
    <col min="5" max="16" width="6.84375" style="2" customWidth="1"/>
    <col min="17" max="17" width="9.69140625" style="2" bestFit="1" customWidth="1"/>
    <col min="18" max="18" width="15.69140625" style="2" customWidth="1"/>
    <col min="19" max="19" width="17.69140625" style="3" customWidth="1"/>
    <col min="20" max="20" width="9.84375" style="3" customWidth="1"/>
    <col min="21" max="21" width="11.84375" style="1" customWidth="1"/>
    <col min="22" max="22" width="2" style="1" customWidth="1"/>
    <col min="23" max="16384" width="9.15234375" style="2"/>
  </cols>
  <sheetData>
    <row r="1" spans="1:22" s="18" customFormat="1" ht="111" customHeight="1" x14ac:dyDescent="0.3">
      <c r="A1" s="235" t="s">
        <v>113</v>
      </c>
      <c r="B1" s="236"/>
      <c r="C1" s="236"/>
      <c r="D1" s="236"/>
      <c r="E1" s="236"/>
      <c r="F1" s="236"/>
      <c r="G1" s="236"/>
      <c r="H1" s="236"/>
      <c r="I1" s="236"/>
      <c r="J1" s="236"/>
      <c r="K1" s="236"/>
      <c r="L1" s="236"/>
      <c r="M1" s="236"/>
      <c r="N1" s="236"/>
      <c r="O1" s="236"/>
      <c r="P1" s="236"/>
      <c r="Q1" s="236"/>
      <c r="R1" s="236"/>
      <c r="S1" s="236"/>
      <c r="T1" s="236"/>
      <c r="U1" s="236"/>
      <c r="V1" s="17"/>
    </row>
    <row r="2" spans="1:22" s="18" customFormat="1" ht="15.45" x14ac:dyDescent="0.4">
      <c r="A2" s="237" t="s">
        <v>92</v>
      </c>
      <c r="B2" s="237"/>
      <c r="C2" s="237"/>
      <c r="D2" s="237"/>
      <c r="E2" s="237"/>
      <c r="F2" s="237"/>
      <c r="G2" s="237"/>
      <c r="H2" s="237"/>
      <c r="I2" s="237"/>
      <c r="J2" s="237"/>
      <c r="K2" s="237"/>
      <c r="L2" s="237"/>
      <c r="M2" s="237"/>
      <c r="N2" s="237"/>
      <c r="O2" s="237"/>
      <c r="P2" s="237"/>
      <c r="Q2" s="237"/>
      <c r="R2" s="237"/>
      <c r="S2" s="237"/>
      <c r="T2" s="237"/>
      <c r="U2" s="237"/>
      <c r="V2" s="17"/>
    </row>
    <row r="3" spans="1:22" s="18" customFormat="1" ht="15.9" thickBot="1" x14ac:dyDescent="0.45">
      <c r="A3" s="19"/>
      <c r="B3" s="20"/>
      <c r="C3" s="20"/>
      <c r="D3" s="19"/>
      <c r="E3" s="20"/>
      <c r="F3" s="20"/>
      <c r="G3" s="20"/>
      <c r="H3" s="20"/>
      <c r="I3" s="20"/>
      <c r="J3" s="20"/>
      <c r="K3" s="20"/>
      <c r="L3" s="20"/>
      <c r="M3" s="20"/>
      <c r="N3" s="20"/>
      <c r="O3" s="20"/>
      <c r="P3" s="20"/>
      <c r="Q3" s="20"/>
      <c r="R3" s="20"/>
      <c r="S3" s="21"/>
      <c r="T3" s="21"/>
      <c r="U3" s="22"/>
      <c r="V3" s="17"/>
    </row>
    <row r="4" spans="1:22" s="18" customFormat="1" x14ac:dyDescent="0.3">
      <c r="A4" s="238" t="s">
        <v>0</v>
      </c>
      <c r="B4" s="104"/>
      <c r="C4" s="104"/>
      <c r="D4" s="241" t="s">
        <v>21</v>
      </c>
      <c r="E4" s="244" t="s">
        <v>1</v>
      </c>
      <c r="F4" s="244"/>
      <c r="G4" s="244"/>
      <c r="H4" s="244"/>
      <c r="I4" s="245" t="s">
        <v>35</v>
      </c>
      <c r="J4" s="244"/>
      <c r="K4" s="244"/>
      <c r="L4" s="241"/>
      <c r="M4" s="245" t="s">
        <v>2</v>
      </c>
      <c r="N4" s="244"/>
      <c r="O4" s="244"/>
      <c r="P4" s="241"/>
      <c r="Q4" s="47" t="s">
        <v>3</v>
      </c>
      <c r="R4" s="246" t="s">
        <v>4</v>
      </c>
      <c r="S4" s="256" t="s">
        <v>18</v>
      </c>
      <c r="T4" s="248" t="s">
        <v>5</v>
      </c>
      <c r="U4" s="250" t="s">
        <v>6</v>
      </c>
      <c r="V4" s="131"/>
    </row>
    <row r="5" spans="1:22" s="18" customFormat="1" x14ac:dyDescent="0.3">
      <c r="A5" s="239"/>
      <c r="B5" s="63" t="s">
        <v>7</v>
      </c>
      <c r="C5" s="23" t="s">
        <v>34</v>
      </c>
      <c r="D5" s="242"/>
      <c r="E5" s="252" t="s">
        <v>8</v>
      </c>
      <c r="F5" s="254" t="s">
        <v>9</v>
      </c>
      <c r="G5" s="254" t="s">
        <v>46</v>
      </c>
      <c r="H5" s="260" t="s">
        <v>10</v>
      </c>
      <c r="I5" s="252" t="s">
        <v>8</v>
      </c>
      <c r="J5" s="254" t="s">
        <v>9</v>
      </c>
      <c r="K5" s="254" t="s">
        <v>46</v>
      </c>
      <c r="L5" s="260" t="s">
        <v>10</v>
      </c>
      <c r="M5" s="252" t="s">
        <v>8</v>
      </c>
      <c r="N5" s="254" t="s">
        <v>9</v>
      </c>
      <c r="O5" s="254" t="s">
        <v>46</v>
      </c>
      <c r="P5" s="260" t="s">
        <v>10</v>
      </c>
      <c r="Q5" s="24" t="s">
        <v>2</v>
      </c>
      <c r="R5" s="247"/>
      <c r="S5" s="257"/>
      <c r="T5" s="249"/>
      <c r="U5" s="251"/>
      <c r="V5" s="131"/>
    </row>
    <row r="6" spans="1:22" s="18" customFormat="1" ht="12.9" thickBot="1" x14ac:dyDescent="0.35">
      <c r="A6" s="240"/>
      <c r="B6" s="25"/>
      <c r="C6" s="25"/>
      <c r="D6" s="243"/>
      <c r="E6" s="253"/>
      <c r="F6" s="255"/>
      <c r="G6" s="255"/>
      <c r="H6" s="261"/>
      <c r="I6" s="253"/>
      <c r="J6" s="255"/>
      <c r="K6" s="255"/>
      <c r="L6" s="261"/>
      <c r="M6" s="253"/>
      <c r="N6" s="255"/>
      <c r="O6" s="255"/>
      <c r="P6" s="261"/>
      <c r="Q6" s="26"/>
      <c r="R6" s="32" t="s">
        <v>11</v>
      </c>
      <c r="S6" s="61" t="s">
        <v>12</v>
      </c>
      <c r="T6" s="59" t="s">
        <v>13</v>
      </c>
      <c r="U6" s="105" t="s">
        <v>14</v>
      </c>
      <c r="V6" s="131"/>
    </row>
    <row r="7" spans="1:22" s="18" customFormat="1" ht="24.9" x14ac:dyDescent="0.3">
      <c r="A7" s="106" t="s">
        <v>49</v>
      </c>
      <c r="B7" s="88" t="s">
        <v>114</v>
      </c>
      <c r="C7" s="72"/>
      <c r="D7" s="27"/>
      <c r="E7" s="46"/>
      <c r="F7" s="47"/>
      <c r="G7" s="47"/>
      <c r="H7" s="48"/>
      <c r="I7" s="46"/>
      <c r="J7" s="47"/>
      <c r="K7" s="47"/>
      <c r="L7" s="48"/>
      <c r="M7" s="46"/>
      <c r="N7" s="47"/>
      <c r="O7" s="47"/>
      <c r="P7" s="48"/>
      <c r="Q7" s="24"/>
      <c r="R7" s="28"/>
      <c r="S7" s="41"/>
      <c r="T7" s="33"/>
      <c r="U7" s="107"/>
      <c r="V7" s="131"/>
    </row>
    <row r="8" spans="1:22" s="18" customFormat="1" ht="24.9" x14ac:dyDescent="0.3">
      <c r="A8" s="108"/>
      <c r="B8" s="89" t="s">
        <v>93</v>
      </c>
      <c r="C8" s="73"/>
      <c r="D8" s="64"/>
      <c r="E8" s="65"/>
      <c r="F8" s="66"/>
      <c r="G8" s="66"/>
      <c r="H8" s="67"/>
      <c r="I8" s="65"/>
      <c r="J8" s="66"/>
      <c r="K8" s="66"/>
      <c r="L8" s="67"/>
      <c r="M8" s="65"/>
      <c r="N8" s="66"/>
      <c r="O8" s="66"/>
      <c r="P8" s="67"/>
      <c r="Q8" s="66"/>
      <c r="R8" s="68"/>
      <c r="S8" s="69"/>
      <c r="T8" s="70"/>
      <c r="U8" s="109"/>
      <c r="V8" s="131"/>
    </row>
    <row r="9" spans="1:22" s="31" customFormat="1" ht="24.9" x14ac:dyDescent="0.3">
      <c r="A9" s="161">
        <v>1</v>
      </c>
      <c r="B9" s="159" t="s">
        <v>73</v>
      </c>
      <c r="C9" s="74" t="s">
        <v>139</v>
      </c>
      <c r="D9" s="30" t="s">
        <v>47</v>
      </c>
      <c r="E9" s="49">
        <v>25.03</v>
      </c>
      <c r="F9" s="50">
        <v>34.39</v>
      </c>
      <c r="G9" s="51">
        <v>43.71</v>
      </c>
      <c r="H9" s="52">
        <v>64.36</v>
      </c>
      <c r="I9" s="53">
        <v>1</v>
      </c>
      <c r="J9" s="54">
        <v>0</v>
      </c>
      <c r="K9" s="54" t="str">
        <f>IF(D9="8. Doc. Complexitat mitjana","0,7",IF(D9="9. Doc. Complexitat alta","9,5",IF(D9="10. Doc. Complexitat molt alta","80",IF(D9="11. Certificacions tècniques","10",IF(D9="12. Informes sectorials","2",IF(D9="21. Control i inspecció","0,40","0"))))))</f>
        <v>0</v>
      </c>
      <c r="L9" s="55" t="str">
        <f>IF(D9="1. Sol·licitud títol habilitant","0,25",IF(D9="2. Comunicació prèvia","0,25",IF(D9="3. Sol·licitud registre","0,25",IF(D9="4. Presentar DR","0,25",IF(D9="5. Aportar DR","0,1",IF(D9="8. Doc. Complexitat mitjana","0,3",IF(D9="9. Doc. Complexitat alta","2",IF(D9="10. Doc. Complexitat molt alta","5",IF(D9="11. Certificacions tècniques","3,75",IF(D9="12. Informes sectorials","0,5",IF(D9="19. Registres o llibres","1",IF(D9="21. Control i inspecció","0,15","0"))))))))))))</f>
        <v>0,25</v>
      </c>
      <c r="M9" s="49">
        <f>+E9*I9</f>
        <v>25.03</v>
      </c>
      <c r="N9" s="50">
        <f>+F9*J9</f>
        <v>0</v>
      </c>
      <c r="O9" s="50">
        <f>+G9*K9</f>
        <v>0</v>
      </c>
      <c r="P9" s="52">
        <f>+H9*L9</f>
        <v>16.09</v>
      </c>
      <c r="Q9" s="51">
        <f>SUM(M9:P9)</f>
        <v>41.120000000000005</v>
      </c>
      <c r="R9" s="162">
        <v>1</v>
      </c>
      <c r="S9" s="163">
        <v>100</v>
      </c>
      <c r="T9" s="57">
        <f>PRODUCT(R9,S9)</f>
        <v>100</v>
      </c>
      <c r="U9" s="111">
        <f>+T9*(M9+P9+N9+O9)</f>
        <v>4112</v>
      </c>
      <c r="V9" s="137"/>
    </row>
    <row r="10" spans="1:22" s="18" customFormat="1" x14ac:dyDescent="0.3">
      <c r="A10" s="173"/>
      <c r="B10" s="88" t="s">
        <v>55</v>
      </c>
      <c r="C10" s="72"/>
      <c r="D10" s="27"/>
      <c r="E10" s="164"/>
      <c r="F10" s="24"/>
      <c r="G10" s="24"/>
      <c r="H10" s="23"/>
      <c r="I10" s="164"/>
      <c r="J10" s="24"/>
      <c r="K10" s="24"/>
      <c r="L10" s="23"/>
      <c r="M10" s="164"/>
      <c r="N10" s="24"/>
      <c r="O10" s="24"/>
      <c r="P10" s="23"/>
      <c r="Q10" s="24"/>
      <c r="R10" s="28"/>
      <c r="S10" s="41"/>
      <c r="T10" s="33"/>
      <c r="U10" s="107">
        <f>SUM(U9:U9)</f>
        <v>4112</v>
      </c>
      <c r="V10" s="131"/>
    </row>
    <row r="11" spans="1:22" s="18" customFormat="1" x14ac:dyDescent="0.3">
      <c r="A11" s="108" t="s">
        <v>50</v>
      </c>
      <c r="B11" s="89" t="s">
        <v>75</v>
      </c>
      <c r="C11" s="73"/>
      <c r="D11" s="64"/>
      <c r="E11" s="65"/>
      <c r="F11" s="66"/>
      <c r="G11" s="66"/>
      <c r="H11" s="67"/>
      <c r="I11" s="65"/>
      <c r="J11" s="66"/>
      <c r="K11" s="66"/>
      <c r="L11" s="67"/>
      <c r="M11" s="65"/>
      <c r="N11" s="66"/>
      <c r="O11" s="66"/>
      <c r="P11" s="67"/>
      <c r="Q11" s="66"/>
      <c r="R11" s="68"/>
      <c r="S11" s="69"/>
      <c r="T11" s="70"/>
      <c r="U11" s="109"/>
      <c r="V11" s="131"/>
    </row>
    <row r="12" spans="1:22" s="31" customFormat="1" ht="12.55" customHeight="1" x14ac:dyDescent="0.3">
      <c r="A12" s="233"/>
      <c r="B12" s="258" t="s">
        <v>74</v>
      </c>
      <c r="C12" s="74"/>
      <c r="D12" s="30"/>
      <c r="E12" s="49"/>
      <c r="F12" s="50"/>
      <c r="G12" s="51"/>
      <c r="H12" s="52"/>
      <c r="I12" s="53"/>
      <c r="J12" s="54"/>
      <c r="K12" s="54"/>
      <c r="L12" s="55"/>
      <c r="M12" s="49"/>
      <c r="N12" s="50"/>
      <c r="O12" s="50"/>
      <c r="P12" s="52"/>
      <c r="Q12" s="51"/>
      <c r="R12" s="129"/>
      <c r="S12" s="130"/>
      <c r="T12" s="57"/>
      <c r="U12" s="111"/>
      <c r="V12" s="137"/>
    </row>
    <row r="13" spans="1:22" s="31" customFormat="1" ht="24.9" x14ac:dyDescent="0.3">
      <c r="A13" s="234">
        <v>1</v>
      </c>
      <c r="B13" s="259" t="s">
        <v>87</v>
      </c>
      <c r="C13" s="74" t="s">
        <v>95</v>
      </c>
      <c r="D13" s="30" t="s">
        <v>39</v>
      </c>
      <c r="E13" s="49">
        <v>25.03</v>
      </c>
      <c r="F13" s="50">
        <v>34.39</v>
      </c>
      <c r="G13" s="51">
        <v>43.71</v>
      </c>
      <c r="H13" s="52">
        <v>64.36</v>
      </c>
      <c r="I13" s="53">
        <v>0.5</v>
      </c>
      <c r="J13" s="54" t="str">
        <f t="shared" ref="J13:J18" si="0">IF(D13="1. Sol·licitud títol habilitant","0,75",IF(D13="2. Comunicació prèvia","0,75",IF(D13="3. Sol·licitud registre","0,75",IF(D13="4. Presentar DR","0,75",IF(D13="5. Aportar DR","0,15",IF(D13="8. Doc. Complexitat mitjana","2",IF(D13="9. Doc. Complexitat alta","7,5",IF(D13="10. Doc. Complexitat molt alta","2",IF(D13="11. Certificacions tècniques","3,75",IF(D13="12. Informes sectorials","2,75",IF(D13="13. Certificacions Administració","0,75",IF(D13="15. Informes","3",IF(D13="19. Registres o llibres","1",IF(D13="21. Control i inspecció","3","0"))))))))))))))</f>
        <v>0</v>
      </c>
      <c r="K13" s="54" t="str">
        <f t="shared" ref="K13:K18" si="1">IF(D13="8. Doc. Complexitat mitjana","0,7",IF(D13="9. Doc. Complexitat alta","9,5",IF(D13="10. Doc. Complexitat molt alta","80",IF(D13="11. Certificacions tècniques","10",IF(D13="12. Informes sectorials","2",IF(D13="21. Control i inspecció","0,40","0"))))))</f>
        <v>0</v>
      </c>
      <c r="L13" s="55" t="str">
        <f t="shared" ref="L13:L18" si="2">IF(D13="1. Sol·licitud títol habilitant","0,25",IF(D13="2. Comunicació prèvia","0,25",IF(D13="3. Sol·licitud registre","0,25",IF(D13="4. Presentar DR","0,25",IF(D13="5. Aportar DR","0,1",IF(D13="8. Doc. Complexitat mitjana","0,3",IF(D13="9. Doc. Complexitat alta","2",IF(D13="10. Doc. Complexitat molt alta","5",IF(D13="11. Certificacions tècniques","3,75",IF(D13="12. Informes sectorials","0,5",IF(D13="19. Registres o llibres","1",IF(D13="21. Control i inspecció","0,15","0"))))))))))))</f>
        <v>0</v>
      </c>
      <c r="M13" s="49">
        <f t="shared" ref="M13:P18" si="3">+E13*I13</f>
        <v>12.515000000000001</v>
      </c>
      <c r="N13" s="50">
        <f t="shared" si="3"/>
        <v>0</v>
      </c>
      <c r="O13" s="50">
        <f t="shared" si="3"/>
        <v>0</v>
      </c>
      <c r="P13" s="52">
        <f t="shared" si="3"/>
        <v>0</v>
      </c>
      <c r="Q13" s="51">
        <f t="shared" ref="Q13:Q18" si="4">SUM(M13:P13)</f>
        <v>12.515000000000001</v>
      </c>
      <c r="R13" s="129">
        <v>1</v>
      </c>
      <c r="S13" s="130">
        <v>1000</v>
      </c>
      <c r="T13" s="57">
        <f t="shared" ref="T13:T18" si="5">PRODUCT(R13,S13)</f>
        <v>1000</v>
      </c>
      <c r="U13" s="111">
        <f t="shared" ref="U13:U18" si="6">+T13*(M13+P13+N13+O13)</f>
        <v>12515</v>
      </c>
      <c r="V13" s="137"/>
    </row>
    <row r="14" spans="1:22" s="31" customFormat="1" ht="24.9" x14ac:dyDescent="0.3">
      <c r="A14" s="233">
        <v>1</v>
      </c>
      <c r="B14" s="231" t="s">
        <v>87</v>
      </c>
      <c r="C14" s="74" t="s">
        <v>95</v>
      </c>
      <c r="D14" s="30" t="s">
        <v>27</v>
      </c>
      <c r="E14" s="49">
        <v>25.03</v>
      </c>
      <c r="F14" s="50">
        <v>34.39</v>
      </c>
      <c r="G14" s="51">
        <v>43.71</v>
      </c>
      <c r="H14" s="52">
        <v>64.36</v>
      </c>
      <c r="I14" s="53" t="str">
        <f>IF(D14="1. Sol·licitud títol habilitant","2",IF(D14="2. Comunicació prèvia","1,5",IF(D14="3. Sol·licitud registre","2",IF(D14="4. Presentar DR","1,5",IF(D14="5. Aportar DR","0,5",IF(D14="6. Còpia","0,5",IF(D14="7. Doc. Complexitat baixa","1",IF(D14="8. Doc. Complexitat mitjana","1",IF(D14="9. Doc. Complexitat alta","8",IF(D14="10. Doc. Complexitat molt alta","23",IF(D14="11. Certificacions tècniques","3,25", IF(D14="12. Informes sectorials","2,5", IF(D14="13. Certificacions Administració","4", IF(D14="14. Comunicació dades","1", IF(D14="15. Informes","3", IF(D14="16. Informació tercer","0,5",IF(D14="17. Rètol/Cartell","0,5", IF(D14="18. Etiquetatge","0,5", IF(D14="19. Registres o llibres","3", IF(D14="20. Mantenir documentació","0,5", IF(D14="21. Control i inspecció","1","0")))))))))))))))))))))</f>
        <v>0,5</v>
      </c>
      <c r="J14" s="54" t="str">
        <f t="shared" si="0"/>
        <v>0</v>
      </c>
      <c r="K14" s="54" t="str">
        <f t="shared" si="1"/>
        <v>0</v>
      </c>
      <c r="L14" s="55" t="str">
        <f t="shared" si="2"/>
        <v>0</v>
      </c>
      <c r="M14" s="49">
        <f t="shared" si="3"/>
        <v>12.515000000000001</v>
      </c>
      <c r="N14" s="50">
        <f t="shared" si="3"/>
        <v>0</v>
      </c>
      <c r="O14" s="50">
        <f t="shared" si="3"/>
        <v>0</v>
      </c>
      <c r="P14" s="52">
        <f t="shared" si="3"/>
        <v>0</v>
      </c>
      <c r="Q14" s="51">
        <f t="shared" si="4"/>
        <v>12.515000000000001</v>
      </c>
      <c r="R14" s="129">
        <v>1</v>
      </c>
      <c r="S14" s="130">
        <v>1000</v>
      </c>
      <c r="T14" s="57">
        <f t="shared" si="5"/>
        <v>1000</v>
      </c>
      <c r="U14" s="111">
        <f t="shared" si="6"/>
        <v>12515</v>
      </c>
      <c r="V14" s="137"/>
    </row>
    <row r="15" spans="1:22" s="31" customFormat="1" ht="179.5" customHeight="1" x14ac:dyDescent="0.3">
      <c r="A15" s="234"/>
      <c r="B15" s="232"/>
      <c r="C15" s="74" t="s">
        <v>94</v>
      </c>
      <c r="D15" s="30" t="s">
        <v>39</v>
      </c>
      <c r="E15" s="49">
        <v>25.03</v>
      </c>
      <c r="F15" s="50">
        <v>34.39</v>
      </c>
      <c r="G15" s="51">
        <v>43.71</v>
      </c>
      <c r="H15" s="52">
        <v>64.36</v>
      </c>
      <c r="I15" s="53">
        <v>0.5</v>
      </c>
      <c r="J15" s="54" t="str">
        <f t="shared" si="0"/>
        <v>0</v>
      </c>
      <c r="K15" s="54" t="str">
        <f t="shared" si="1"/>
        <v>0</v>
      </c>
      <c r="L15" s="55" t="str">
        <f t="shared" si="2"/>
        <v>0</v>
      </c>
      <c r="M15" s="49">
        <f t="shared" si="3"/>
        <v>12.515000000000001</v>
      </c>
      <c r="N15" s="50">
        <f t="shared" si="3"/>
        <v>0</v>
      </c>
      <c r="O15" s="50">
        <f t="shared" si="3"/>
        <v>0</v>
      </c>
      <c r="P15" s="52">
        <f t="shared" si="3"/>
        <v>0</v>
      </c>
      <c r="Q15" s="51">
        <f t="shared" si="4"/>
        <v>12.515000000000001</v>
      </c>
      <c r="R15" s="129">
        <v>1</v>
      </c>
      <c r="S15" s="130">
        <v>1000</v>
      </c>
      <c r="T15" s="57">
        <f t="shared" si="5"/>
        <v>1000</v>
      </c>
      <c r="U15" s="111">
        <f t="shared" si="6"/>
        <v>12515</v>
      </c>
      <c r="V15" s="137"/>
    </row>
    <row r="16" spans="1:22" s="31" customFormat="1" ht="124.3" x14ac:dyDescent="0.3">
      <c r="A16" s="110">
        <v>2</v>
      </c>
      <c r="B16" s="29" t="s">
        <v>110</v>
      </c>
      <c r="C16" s="74" t="s">
        <v>97</v>
      </c>
      <c r="D16" s="30" t="s">
        <v>39</v>
      </c>
      <c r="E16" s="49">
        <v>25.03</v>
      </c>
      <c r="F16" s="50">
        <v>34.39</v>
      </c>
      <c r="G16" s="51">
        <v>43.71</v>
      </c>
      <c r="H16" s="52">
        <v>64.36</v>
      </c>
      <c r="I16" s="53">
        <v>0.5</v>
      </c>
      <c r="J16" s="54" t="str">
        <f t="shared" si="0"/>
        <v>0</v>
      </c>
      <c r="K16" s="54" t="str">
        <f t="shared" si="1"/>
        <v>0</v>
      </c>
      <c r="L16" s="55" t="str">
        <f t="shared" si="2"/>
        <v>0</v>
      </c>
      <c r="M16" s="49">
        <f t="shared" si="3"/>
        <v>12.515000000000001</v>
      </c>
      <c r="N16" s="50">
        <f t="shared" si="3"/>
        <v>0</v>
      </c>
      <c r="O16" s="50">
        <f t="shared" si="3"/>
        <v>0</v>
      </c>
      <c r="P16" s="52">
        <f t="shared" si="3"/>
        <v>0</v>
      </c>
      <c r="Q16" s="51">
        <f t="shared" si="4"/>
        <v>12.515000000000001</v>
      </c>
      <c r="R16" s="129">
        <v>1</v>
      </c>
      <c r="S16" s="130">
        <v>250</v>
      </c>
      <c r="T16" s="57">
        <f t="shared" si="5"/>
        <v>250</v>
      </c>
      <c r="U16" s="111">
        <f t="shared" si="6"/>
        <v>3128.75</v>
      </c>
      <c r="V16" s="137"/>
    </row>
    <row r="17" spans="1:22" s="139" customFormat="1" ht="24.9" x14ac:dyDescent="0.3">
      <c r="A17" s="112">
        <v>3</v>
      </c>
      <c r="B17" s="29" t="s">
        <v>64</v>
      </c>
      <c r="C17" s="92" t="s">
        <v>96</v>
      </c>
      <c r="D17" s="93" t="s">
        <v>43</v>
      </c>
      <c r="E17" s="94">
        <v>25.03</v>
      </c>
      <c r="F17" s="95">
        <v>34.39</v>
      </c>
      <c r="G17" s="96">
        <v>43.71</v>
      </c>
      <c r="H17" s="97">
        <v>64.36</v>
      </c>
      <c r="I17" s="94" t="str">
        <f>IF(D17="1. Sol·licitud títol habilitant","2",IF(D17="2. Comunicació prèvia","1,5",IF(D17="3. Sol·licitud registre","2",IF(D17="4. Presentar DR","1,5",IF(D17="5. Aportar DR","0,5",IF(D17="6. Còpia","0,5",IF(D17="7. Doc. Complexitat baixa","1",IF(D17="8. Doc. Complexitat mitjana","1",IF(D17="9. Doc. Complexitat alta","8",IF(D17="10. Doc. Complexitat molt alta","23",IF(D17="11. Certificacions tècniques","3,25", IF(D17="12. Informes sectorials","2,5", IF(D17="13. Certificacions Administració","4", IF(D17="14. Comunicació dades","1", IF(D17="15. Informes","3", IF(D17="16. Informació tercer","0,5",IF(D17="17. Rètol/Cartell","0,5", IF(D17="18. Etiquetatge","0,5", IF(D17="19. Registres o llibres","3", IF(D17="20. Mantenir documentació","0,5", IF(D17="21. Control i inspecció","1","0")))))))))))))))))))))</f>
        <v>1</v>
      </c>
      <c r="J17" s="95" t="str">
        <f t="shared" si="0"/>
        <v>0</v>
      </c>
      <c r="K17" s="95" t="str">
        <f t="shared" si="1"/>
        <v>0</v>
      </c>
      <c r="L17" s="97" t="str">
        <f t="shared" si="2"/>
        <v>0</v>
      </c>
      <c r="M17" s="94">
        <f t="shared" si="3"/>
        <v>25.03</v>
      </c>
      <c r="N17" s="95">
        <f t="shared" si="3"/>
        <v>0</v>
      </c>
      <c r="O17" s="95">
        <f t="shared" si="3"/>
        <v>0</v>
      </c>
      <c r="P17" s="97">
        <f t="shared" si="3"/>
        <v>0</v>
      </c>
      <c r="Q17" s="96">
        <f t="shared" si="4"/>
        <v>25.03</v>
      </c>
      <c r="R17" s="98">
        <v>1</v>
      </c>
      <c r="S17" s="99">
        <v>250</v>
      </c>
      <c r="T17" s="100">
        <f t="shared" si="5"/>
        <v>250</v>
      </c>
      <c r="U17" s="113">
        <f t="shared" si="6"/>
        <v>6257.5</v>
      </c>
      <c r="V17" s="138"/>
    </row>
    <row r="18" spans="1:22" s="31" customFormat="1" ht="37.299999999999997" x14ac:dyDescent="0.3">
      <c r="A18" s="178">
        <v>4</v>
      </c>
      <c r="B18" s="29" t="s">
        <v>61</v>
      </c>
      <c r="C18" s="180" t="s">
        <v>98</v>
      </c>
      <c r="D18" s="181" t="s">
        <v>44</v>
      </c>
      <c r="E18" s="182">
        <v>25.03</v>
      </c>
      <c r="F18" s="183">
        <v>34.39</v>
      </c>
      <c r="G18" s="184">
        <v>43.71</v>
      </c>
      <c r="H18" s="185">
        <v>64.36</v>
      </c>
      <c r="I18" s="186" t="str">
        <f>IF(D18="1. Sol·licitud títol habilitant","2",IF(D18="2. Comunicació prèvia","1,5",IF(D18="3. Sol·licitud registre","2",IF(D18="4. Presentar DR","1,5",IF(D18="5. Aportar DR","0,5",IF(D18="6. Còpia","0,5",IF(D18="7. Doc. Complexitat baixa","1",IF(D18="8. Doc. Complexitat mitjana","1",IF(D18="9. Doc. Complexitat alta","8",IF(D18="10. Doc. Complexitat molt alta","23",IF(D18="11. Certificacions tècniques","3,25", IF(D18="12. Informes sectorials","2,5", IF(D18="13. Certificacions Administració","4", IF(D18="14. Comunicació dades","1", IF(D18="15. Informes","3", IF(D18="16. Informació tercer","0,5",IF(D18="17. Rètol/Cartell","0,5", IF(D18="18. Etiquetatge","0,5", IF(D18="19. Registres o llibres","3", IF(D18="20. Mantenir documentació","0,5", IF(D18="21. Control i inspecció","1","0")))))))))))))))))))))</f>
        <v>1</v>
      </c>
      <c r="J18" s="187" t="str">
        <f t="shared" si="0"/>
        <v>3</v>
      </c>
      <c r="K18" s="187" t="str">
        <f t="shared" si="1"/>
        <v>0,40</v>
      </c>
      <c r="L18" s="188" t="str">
        <f t="shared" si="2"/>
        <v>0,15</v>
      </c>
      <c r="M18" s="182">
        <f t="shared" si="3"/>
        <v>25.03</v>
      </c>
      <c r="N18" s="183">
        <f t="shared" si="3"/>
        <v>103.17</v>
      </c>
      <c r="O18" s="183">
        <f t="shared" si="3"/>
        <v>17.484000000000002</v>
      </c>
      <c r="P18" s="185">
        <f t="shared" si="3"/>
        <v>9.6539999999999999</v>
      </c>
      <c r="Q18" s="184">
        <f t="shared" si="4"/>
        <v>155.33799999999999</v>
      </c>
      <c r="R18" s="162">
        <v>1</v>
      </c>
      <c r="S18" s="163">
        <v>120</v>
      </c>
      <c r="T18" s="189">
        <f t="shared" si="5"/>
        <v>120</v>
      </c>
      <c r="U18" s="190">
        <f t="shared" si="6"/>
        <v>18640.559999999998</v>
      </c>
      <c r="V18" s="137"/>
    </row>
    <row r="19" spans="1:22" s="31" customFormat="1" x14ac:dyDescent="0.3">
      <c r="A19" s="140"/>
      <c r="B19" s="89" t="s">
        <v>55</v>
      </c>
      <c r="C19" s="75"/>
      <c r="D19" s="30"/>
      <c r="E19" s="49"/>
      <c r="F19" s="50"/>
      <c r="G19" s="51"/>
      <c r="H19" s="52"/>
      <c r="I19" s="53"/>
      <c r="J19" s="54"/>
      <c r="K19" s="54"/>
      <c r="L19" s="55"/>
      <c r="M19" s="49"/>
      <c r="N19" s="50"/>
      <c r="O19" s="50"/>
      <c r="P19" s="52"/>
      <c r="Q19" s="51"/>
      <c r="R19" s="56"/>
      <c r="S19" s="58"/>
      <c r="T19" s="57"/>
      <c r="U19" s="111">
        <f>SUM(U13:U18)</f>
        <v>65571.81</v>
      </c>
      <c r="V19" s="137"/>
    </row>
    <row r="20" spans="1:22" s="31" customFormat="1" x14ac:dyDescent="0.3">
      <c r="A20" s="202" t="s">
        <v>52</v>
      </c>
      <c r="B20" s="90" t="s">
        <v>85</v>
      </c>
      <c r="C20" s="30"/>
      <c r="D20" s="30"/>
      <c r="E20" s="49"/>
      <c r="F20" s="50"/>
      <c r="G20" s="51"/>
      <c r="H20" s="52"/>
      <c r="I20" s="53"/>
      <c r="J20" s="54"/>
      <c r="K20" s="54"/>
      <c r="L20" s="55"/>
      <c r="M20" s="49"/>
      <c r="N20" s="50"/>
      <c r="O20" s="50"/>
      <c r="P20" s="52"/>
      <c r="Q20" s="51"/>
      <c r="R20" s="56"/>
      <c r="S20" s="58"/>
      <c r="T20" s="57"/>
      <c r="U20" s="111"/>
      <c r="V20" s="137"/>
    </row>
    <row r="21" spans="1:22" s="4" customFormat="1" ht="24.9" x14ac:dyDescent="0.3">
      <c r="A21" s="158"/>
      <c r="B21" s="90" t="s">
        <v>91</v>
      </c>
      <c r="C21" s="74"/>
      <c r="D21" s="30"/>
      <c r="E21" s="49"/>
      <c r="F21" s="50"/>
      <c r="G21" s="51"/>
      <c r="H21" s="52"/>
      <c r="I21" s="53"/>
      <c r="J21" s="54"/>
      <c r="K21" s="54"/>
      <c r="L21" s="55"/>
      <c r="M21" s="49"/>
      <c r="N21" s="50"/>
      <c r="O21" s="50"/>
      <c r="P21" s="52"/>
      <c r="Q21" s="51"/>
      <c r="R21" s="56"/>
      <c r="S21" s="58"/>
      <c r="T21" s="57"/>
      <c r="U21" s="111"/>
      <c r="V21" s="102"/>
    </row>
    <row r="22" spans="1:22" s="31" customFormat="1" ht="24.9" x14ac:dyDescent="0.3">
      <c r="A22" s="140">
        <v>1</v>
      </c>
      <c r="B22" s="29" t="s">
        <v>69</v>
      </c>
      <c r="C22" s="75" t="s">
        <v>99</v>
      </c>
      <c r="D22" s="30" t="s">
        <v>20</v>
      </c>
      <c r="E22" s="49">
        <v>25.03</v>
      </c>
      <c r="F22" s="50">
        <v>34.39</v>
      </c>
      <c r="G22" s="51">
        <v>43.71</v>
      </c>
      <c r="H22" s="52">
        <v>64.36</v>
      </c>
      <c r="I22" s="53" t="str">
        <f t="shared" ref="I22:I27" si="7">IF(D22="1. Sol·licitud títol habilitant","2",IF(D22="2. Comunicació prèvia","1,5",IF(D22="3. Sol·licitud registre","2",IF(D22="4. Presentar DR","1,5",IF(D22="5. Aportar DR","0,5",IF(D22="6. Còpia","0,5",IF(D22="7. Doc. Complexitat baixa","1",IF(D22="8. Doc. Complexitat mitjana","1",IF(D22="9. Doc. Complexitat alta","8",IF(D22="10. Doc. Complexitat molt alta","23",IF(D22="11. Certificacions tècniques","3,25", IF(D22="12. Informes sectorials","2,5", IF(D22="13. Certificacions Administració","4", IF(D22="14. Comunicació dades","1", IF(D22="15. Informes","3", IF(D22="16. Informació tercer","0,5",IF(D22="17. Rètol/Cartell","0,5", IF(D22="18. Etiquetatge","0,5", IF(D22="19. Registres o llibres","3", IF(D22="20. Mantenir documentació","0,5", IF(D22="21. Control i inspecció","1","0")))))))))))))))))))))</f>
        <v>1,5</v>
      </c>
      <c r="J22" s="54" t="str">
        <f t="shared" ref="J22:J27" si="8">IF(D22="1. Sol·licitud títol habilitant","0,75",IF(D22="2. Comunicació prèvia","0,75",IF(D22="3. Sol·licitud registre","0,75",IF(D22="4. Presentar DR","0,75",IF(D22="5. Aportar DR","0,15",IF(D22="8. Doc. Complexitat mitjana","2",IF(D22="9. Doc. Complexitat alta","7,5",IF(D22="10. Doc. Complexitat molt alta","2",IF(D22="11. Certificacions tècniques","3,75",IF(D22="12. Informes sectorials","2,75",IF(D22="13. Certificacions Administració","0,75",IF(D22="15. Informes","3",IF(D22="19. Registres o llibres","1",IF(D22="21. Control i inspecció","3","0"))))))))))))))</f>
        <v>0,75</v>
      </c>
      <c r="K22" s="54" t="str">
        <f t="shared" ref="K22:K27" si="9">IF(D22="8. Doc. Complexitat mitjana","0,7",IF(D22="9. Doc. Complexitat alta","9,5",IF(D22="10. Doc. Complexitat molt alta","80",IF(D22="11. Certificacions tècniques","10",IF(D22="12. Informes sectorials","2",IF(D22="21. Control i inspecció","0,40","0"))))))</f>
        <v>0</v>
      </c>
      <c r="L22" s="55" t="str">
        <f t="shared" ref="L22:L27" si="10">IF(D22="1. Sol·licitud títol habilitant","0,25",IF(D22="2. Comunicació prèvia","0,25",IF(D22="3. Sol·licitud registre","0,25",IF(D22="4. Presentar DR","0,25",IF(D22="5. Aportar DR","0,1",IF(D22="8. Doc. Complexitat mitjana","0,3",IF(D22="9. Doc. Complexitat alta","2",IF(D22="10. Doc. Complexitat molt alta","5",IF(D22="11. Certificacions tècniques","3,75",IF(D22="12. Informes sectorials","0,5",IF(D22="19. Registres o llibres","1",IF(D22="21. Control i inspecció","0,15","0"))))))))))))</f>
        <v>0,25</v>
      </c>
      <c r="M22" s="49">
        <f t="shared" ref="M22:P27" si="11">+E22*I22</f>
        <v>37.545000000000002</v>
      </c>
      <c r="N22" s="50">
        <f t="shared" si="11"/>
        <v>25.7925</v>
      </c>
      <c r="O22" s="50">
        <f t="shared" si="11"/>
        <v>0</v>
      </c>
      <c r="P22" s="52">
        <f t="shared" si="11"/>
        <v>16.09</v>
      </c>
      <c r="Q22" s="51">
        <f t="shared" ref="Q22:Q27" si="12">SUM(M22:P22)</f>
        <v>79.427500000000009</v>
      </c>
      <c r="R22" s="56">
        <v>0.1</v>
      </c>
      <c r="S22" s="58">
        <v>20</v>
      </c>
      <c r="T22" s="57">
        <f t="shared" ref="T22:T27" si="13">PRODUCT(R22,S22)</f>
        <v>2</v>
      </c>
      <c r="U22" s="111">
        <f t="shared" ref="U22:U27" si="14">+T22*(M22+P22+N22+O22)</f>
        <v>158.85500000000002</v>
      </c>
      <c r="V22" s="137"/>
    </row>
    <row r="23" spans="1:22" s="31" customFormat="1" ht="24.9" x14ac:dyDescent="0.3">
      <c r="A23" s="110">
        <v>2</v>
      </c>
      <c r="B23" s="29" t="s">
        <v>101</v>
      </c>
      <c r="C23" s="74" t="s">
        <v>100</v>
      </c>
      <c r="D23" s="30" t="s">
        <v>40</v>
      </c>
      <c r="E23" s="49">
        <v>25.03</v>
      </c>
      <c r="F23" s="50">
        <v>34.39</v>
      </c>
      <c r="G23" s="51">
        <v>43.71</v>
      </c>
      <c r="H23" s="52">
        <v>64.36</v>
      </c>
      <c r="I23" s="53" t="str">
        <f t="shared" si="7"/>
        <v>1</v>
      </c>
      <c r="J23" s="54" t="str">
        <f t="shared" si="8"/>
        <v>2</v>
      </c>
      <c r="K23" s="54" t="str">
        <f t="shared" si="9"/>
        <v>0,7</v>
      </c>
      <c r="L23" s="55" t="str">
        <f t="shared" si="10"/>
        <v>0,3</v>
      </c>
      <c r="M23" s="49">
        <f t="shared" si="11"/>
        <v>25.03</v>
      </c>
      <c r="N23" s="50">
        <f t="shared" si="11"/>
        <v>68.78</v>
      </c>
      <c r="O23" s="50">
        <f t="shared" si="11"/>
        <v>30.596999999999998</v>
      </c>
      <c r="P23" s="52">
        <f t="shared" si="11"/>
        <v>19.308</v>
      </c>
      <c r="Q23" s="51">
        <f t="shared" si="12"/>
        <v>143.715</v>
      </c>
      <c r="R23" s="56">
        <v>0.1</v>
      </c>
      <c r="S23" s="58">
        <v>20</v>
      </c>
      <c r="T23" s="57">
        <f t="shared" si="13"/>
        <v>2</v>
      </c>
      <c r="U23" s="111">
        <f t="shared" si="14"/>
        <v>287.43</v>
      </c>
      <c r="V23" s="137"/>
    </row>
    <row r="24" spans="1:22" s="139" customFormat="1" ht="24.9" x14ac:dyDescent="0.3">
      <c r="A24" s="171">
        <v>3</v>
      </c>
      <c r="B24" s="29" t="s">
        <v>60</v>
      </c>
      <c r="C24" s="92" t="s">
        <v>102</v>
      </c>
      <c r="D24" s="93" t="s">
        <v>40</v>
      </c>
      <c r="E24" s="94">
        <v>25.03</v>
      </c>
      <c r="F24" s="95">
        <v>34.39</v>
      </c>
      <c r="G24" s="96">
        <v>43.71</v>
      </c>
      <c r="H24" s="97">
        <v>64.36</v>
      </c>
      <c r="I24" s="94" t="str">
        <f t="shared" si="7"/>
        <v>1</v>
      </c>
      <c r="J24" s="95" t="str">
        <f t="shared" si="8"/>
        <v>2</v>
      </c>
      <c r="K24" s="95" t="str">
        <f t="shared" si="9"/>
        <v>0,7</v>
      </c>
      <c r="L24" s="97" t="str">
        <f t="shared" si="10"/>
        <v>0,3</v>
      </c>
      <c r="M24" s="94">
        <f t="shared" si="11"/>
        <v>25.03</v>
      </c>
      <c r="N24" s="95">
        <f t="shared" si="11"/>
        <v>68.78</v>
      </c>
      <c r="O24" s="95">
        <f t="shared" si="11"/>
        <v>30.596999999999998</v>
      </c>
      <c r="P24" s="97">
        <f t="shared" si="11"/>
        <v>19.308</v>
      </c>
      <c r="Q24" s="96">
        <f t="shared" si="12"/>
        <v>143.715</v>
      </c>
      <c r="R24" s="98">
        <v>0.1</v>
      </c>
      <c r="S24" s="99">
        <v>20</v>
      </c>
      <c r="T24" s="100">
        <f t="shared" si="13"/>
        <v>2</v>
      </c>
      <c r="U24" s="113">
        <f t="shared" si="14"/>
        <v>287.43</v>
      </c>
      <c r="V24" s="138"/>
    </row>
    <row r="25" spans="1:22" s="4" customFormat="1" ht="24.9" x14ac:dyDescent="0.3">
      <c r="A25" s="178"/>
      <c r="B25" s="179"/>
      <c r="C25" s="180"/>
      <c r="D25" s="181" t="s">
        <v>29</v>
      </c>
      <c r="E25" s="182">
        <v>25.03</v>
      </c>
      <c r="F25" s="183">
        <v>34.39</v>
      </c>
      <c r="G25" s="184">
        <v>43.71</v>
      </c>
      <c r="H25" s="185">
        <v>64.36</v>
      </c>
      <c r="I25" s="186" t="str">
        <f t="shared" si="7"/>
        <v>0,5</v>
      </c>
      <c r="J25" s="187" t="str">
        <f t="shared" si="8"/>
        <v>0</v>
      </c>
      <c r="K25" s="187" t="str">
        <f t="shared" si="9"/>
        <v>0</v>
      </c>
      <c r="L25" s="188" t="str">
        <f t="shared" si="10"/>
        <v>0</v>
      </c>
      <c r="M25" s="182">
        <f t="shared" si="11"/>
        <v>12.515000000000001</v>
      </c>
      <c r="N25" s="183">
        <f t="shared" si="11"/>
        <v>0</v>
      </c>
      <c r="O25" s="183">
        <f t="shared" si="11"/>
        <v>0</v>
      </c>
      <c r="P25" s="185">
        <f t="shared" si="11"/>
        <v>0</v>
      </c>
      <c r="Q25" s="184">
        <f t="shared" si="12"/>
        <v>12.515000000000001</v>
      </c>
      <c r="R25" s="162">
        <v>1</v>
      </c>
      <c r="S25" s="163">
        <v>20</v>
      </c>
      <c r="T25" s="189">
        <f t="shared" si="13"/>
        <v>20</v>
      </c>
      <c r="U25" s="190">
        <f t="shared" si="14"/>
        <v>250.3</v>
      </c>
      <c r="V25" s="102"/>
    </row>
    <row r="26" spans="1:22" s="31" customFormat="1" ht="24.9" x14ac:dyDescent="0.3">
      <c r="A26" s="160">
        <v>4</v>
      </c>
      <c r="B26" s="29" t="s">
        <v>51</v>
      </c>
      <c r="C26" s="92" t="s">
        <v>103</v>
      </c>
      <c r="D26" s="30" t="s">
        <v>40</v>
      </c>
      <c r="E26" s="49">
        <v>25.03</v>
      </c>
      <c r="F26" s="50">
        <v>34.39</v>
      </c>
      <c r="G26" s="51">
        <v>43.71</v>
      </c>
      <c r="H26" s="52">
        <v>64.36</v>
      </c>
      <c r="I26" s="53" t="str">
        <f t="shared" si="7"/>
        <v>1</v>
      </c>
      <c r="J26" s="54" t="str">
        <f t="shared" si="8"/>
        <v>2</v>
      </c>
      <c r="K26" s="54" t="str">
        <f t="shared" si="9"/>
        <v>0,7</v>
      </c>
      <c r="L26" s="55" t="str">
        <f t="shared" si="10"/>
        <v>0,3</v>
      </c>
      <c r="M26" s="49">
        <f t="shared" si="11"/>
        <v>25.03</v>
      </c>
      <c r="N26" s="50">
        <f t="shared" si="11"/>
        <v>68.78</v>
      </c>
      <c r="O26" s="50">
        <f t="shared" si="11"/>
        <v>30.596999999999998</v>
      </c>
      <c r="P26" s="52">
        <f t="shared" si="11"/>
        <v>19.308</v>
      </c>
      <c r="Q26" s="51">
        <f t="shared" si="12"/>
        <v>143.715</v>
      </c>
      <c r="R26" s="56">
        <v>0.1</v>
      </c>
      <c r="S26" s="58">
        <v>20</v>
      </c>
      <c r="T26" s="57">
        <f t="shared" si="13"/>
        <v>2</v>
      </c>
      <c r="U26" s="111">
        <f t="shared" si="14"/>
        <v>287.43</v>
      </c>
      <c r="V26" s="137"/>
    </row>
    <row r="27" spans="1:22" s="31" customFormat="1" ht="24.9" x14ac:dyDescent="0.3">
      <c r="A27" s="110"/>
      <c r="B27" s="29"/>
      <c r="C27" s="74"/>
      <c r="D27" s="30" t="s">
        <v>29</v>
      </c>
      <c r="E27" s="49">
        <v>25.03</v>
      </c>
      <c r="F27" s="50">
        <v>34.39</v>
      </c>
      <c r="G27" s="51">
        <v>43.71</v>
      </c>
      <c r="H27" s="52">
        <v>64.36</v>
      </c>
      <c r="I27" s="53" t="str">
        <f t="shared" si="7"/>
        <v>0,5</v>
      </c>
      <c r="J27" s="54" t="str">
        <f t="shared" si="8"/>
        <v>0</v>
      </c>
      <c r="K27" s="54" t="str">
        <f t="shared" si="9"/>
        <v>0</v>
      </c>
      <c r="L27" s="55" t="str">
        <f t="shared" si="10"/>
        <v>0</v>
      </c>
      <c r="M27" s="49">
        <f t="shared" si="11"/>
        <v>12.515000000000001</v>
      </c>
      <c r="N27" s="50">
        <f t="shared" si="11"/>
        <v>0</v>
      </c>
      <c r="O27" s="50">
        <f t="shared" si="11"/>
        <v>0</v>
      </c>
      <c r="P27" s="52">
        <f t="shared" si="11"/>
        <v>0</v>
      </c>
      <c r="Q27" s="51">
        <f t="shared" si="12"/>
        <v>12.515000000000001</v>
      </c>
      <c r="R27" s="129">
        <v>1</v>
      </c>
      <c r="S27" s="130">
        <v>20</v>
      </c>
      <c r="T27" s="57">
        <f t="shared" si="13"/>
        <v>20</v>
      </c>
      <c r="U27" s="111">
        <f t="shared" si="14"/>
        <v>250.3</v>
      </c>
      <c r="V27" s="137"/>
    </row>
    <row r="28" spans="1:22" s="139" customFormat="1" x14ac:dyDescent="0.3">
      <c r="A28" s="112"/>
      <c r="B28" s="90" t="s">
        <v>90</v>
      </c>
      <c r="C28" s="92"/>
      <c r="D28" s="93"/>
      <c r="E28" s="94"/>
      <c r="F28" s="95"/>
      <c r="G28" s="96"/>
      <c r="H28" s="97"/>
      <c r="I28" s="94"/>
      <c r="J28" s="95"/>
      <c r="K28" s="95"/>
      <c r="L28" s="97"/>
      <c r="M28" s="94"/>
      <c r="N28" s="95"/>
      <c r="O28" s="95"/>
      <c r="P28" s="97"/>
      <c r="Q28" s="96"/>
      <c r="R28" s="98"/>
      <c r="S28" s="99"/>
      <c r="T28" s="100"/>
      <c r="U28" s="113"/>
      <c r="V28" s="138"/>
    </row>
    <row r="29" spans="1:22" s="139" customFormat="1" ht="37.75" thickBot="1" x14ac:dyDescent="0.35">
      <c r="A29" s="117">
        <v>1</v>
      </c>
      <c r="B29" s="29" t="s">
        <v>61</v>
      </c>
      <c r="C29" s="119" t="s">
        <v>104</v>
      </c>
      <c r="D29" s="120" t="s">
        <v>44</v>
      </c>
      <c r="E29" s="121">
        <v>25.03</v>
      </c>
      <c r="F29" s="122">
        <v>34.39</v>
      </c>
      <c r="G29" s="123">
        <v>43.71</v>
      </c>
      <c r="H29" s="124">
        <v>64.36</v>
      </c>
      <c r="I29" s="121" t="str">
        <f>IF(D29="1. Sol·licitud títol habilitant","2",IF(D29="2. Comunicació prèvia","1,5",IF(D29="3. Sol·licitud registre","2",IF(D29="4. Presentar DR","1,5",IF(D29="5. Aportar DR","0,5",IF(D29="6. Còpia","0,5",IF(D29="7. Doc. Complexitat baixa","1",IF(D29="8. Doc. Complexitat mitjana","1",IF(D29="9. Doc. Complexitat alta","8",IF(D29="10. Doc. Complexitat molt alta","23",IF(D29="11. Certificacions tècniques","3,25", IF(D29="12. Informes sectorials","2,5", IF(D29="13. Certificacions Administració","4", IF(D29="14. Comunicació dades","1", IF(D29="15. Informes","3", IF(D29="16. Informació tercer","0,5",IF(D29="17. Rètol/Cartell","0,5", IF(D29="18. Etiquetatge","0,5", IF(D29="19. Registres o llibres","3", IF(D29="20. Mantenir documentació","0,5", IF(D29="21. Control i inspecció","1","0")))))))))))))))))))))</f>
        <v>1</v>
      </c>
      <c r="J29" s="122" t="str">
        <f>IF(D29="1. Sol·licitud títol habilitant","0,75",IF(D29="2. Comunicació prèvia","0,75",IF(D29="3. Sol·licitud registre","0,75",IF(D29="4. Presentar DR","0,75",IF(D29="5. Aportar DR","0,15",IF(D29="8. Doc. Complexitat mitjana","2",IF(D29="9. Doc. Complexitat alta","7,5",IF(D29="10. Doc. Complexitat molt alta","2",IF(D29="11. Certificacions tècniques","3,75",IF(D29="12. Informes sectorials","2,75",IF(D29="13. Certificacions Administració","0,75",IF(D29="15. Informes","3",IF(D29="19. Registres o llibres","1",IF(D29="21. Control i inspecció","3","0"))))))))))))))</f>
        <v>3</v>
      </c>
      <c r="K29" s="122" t="str">
        <f>IF(D29="8. Doc. Complexitat mitjana","0,7",IF(D29="9. Doc. Complexitat alta","9,5",IF(D29="10. Doc. Complexitat molt alta","80",IF(D29="11. Certificacions tècniques","10",IF(D29="12. Informes sectorials","2",IF(D29="21. Control i inspecció","0,40","0"))))))</f>
        <v>0,40</v>
      </c>
      <c r="L29" s="124" t="str">
        <f>IF(D29="1. Sol·licitud títol habilitant","0,25",IF(D29="2. Comunicació prèvia","0,25",IF(D29="3. Sol·licitud registre","0,25",IF(D29="4. Presentar DR","0,25",IF(D29="5. Aportar DR","0,1",IF(D29="8. Doc. Complexitat mitjana","0,3",IF(D29="9. Doc. Complexitat alta","2",IF(D29="10. Doc. Complexitat molt alta","5",IF(D29="11. Certificacions tècniques","3,75",IF(D29="12. Informes sectorials","0,5",IF(D29="19. Registres o llibres","1",IF(D29="21. Control i inspecció","0,15","0"))))))))))))</f>
        <v>0,15</v>
      </c>
      <c r="M29" s="121">
        <f>+E29*I29</f>
        <v>25.03</v>
      </c>
      <c r="N29" s="122">
        <f>+F29*J29</f>
        <v>103.17</v>
      </c>
      <c r="O29" s="122">
        <f>+G29*K29</f>
        <v>17.484000000000002</v>
      </c>
      <c r="P29" s="124">
        <f>+H29*L29</f>
        <v>9.6539999999999999</v>
      </c>
      <c r="Q29" s="123">
        <f>SUM(M29:P29)</f>
        <v>155.33799999999999</v>
      </c>
      <c r="R29" s="125">
        <v>1</v>
      </c>
      <c r="S29" s="126">
        <v>20</v>
      </c>
      <c r="T29" s="127">
        <f>PRODUCT(R29,S29)</f>
        <v>20</v>
      </c>
      <c r="U29" s="128">
        <f>+T29*(M29+P29+N29+O29)</f>
        <v>3106.7599999999998</v>
      </c>
      <c r="V29" s="138"/>
    </row>
    <row r="30" spans="1:22" s="91" customFormat="1" x14ac:dyDescent="0.3">
      <c r="A30" s="112"/>
      <c r="B30" s="90" t="s">
        <v>55</v>
      </c>
      <c r="C30" s="92"/>
      <c r="D30" s="93"/>
      <c r="E30" s="94"/>
      <c r="F30" s="95"/>
      <c r="G30" s="96"/>
      <c r="H30" s="97"/>
      <c r="I30" s="94"/>
      <c r="J30" s="95"/>
      <c r="K30" s="95"/>
      <c r="L30" s="97"/>
      <c r="M30" s="94"/>
      <c r="N30" s="95"/>
      <c r="O30" s="95"/>
      <c r="P30" s="97"/>
      <c r="Q30" s="96"/>
      <c r="R30" s="98"/>
      <c r="S30" s="99"/>
      <c r="T30" s="100"/>
      <c r="U30" s="113">
        <f>SUM(U22:U29)</f>
        <v>4628.5050000000001</v>
      </c>
      <c r="V30" s="103"/>
    </row>
    <row r="31" spans="1:22" s="4" customFormat="1" ht="24.9" x14ac:dyDescent="0.3">
      <c r="A31" s="178" t="s">
        <v>53</v>
      </c>
      <c r="B31" s="179" t="s">
        <v>86</v>
      </c>
      <c r="C31" s="180"/>
      <c r="D31" s="181"/>
      <c r="E31" s="182"/>
      <c r="F31" s="183"/>
      <c r="G31" s="184"/>
      <c r="H31" s="185"/>
      <c r="I31" s="186"/>
      <c r="J31" s="187"/>
      <c r="K31" s="187"/>
      <c r="L31" s="188"/>
      <c r="M31" s="182"/>
      <c r="N31" s="183"/>
      <c r="O31" s="183"/>
      <c r="P31" s="185"/>
      <c r="Q31" s="184"/>
      <c r="R31" s="162"/>
      <c r="S31" s="163"/>
      <c r="T31" s="189"/>
      <c r="U31" s="190"/>
      <c r="V31" s="102"/>
    </row>
    <row r="32" spans="1:22" s="4" customFormat="1" ht="24.9" x14ac:dyDescent="0.3">
      <c r="A32" s="170"/>
      <c r="B32" s="89" t="s">
        <v>82</v>
      </c>
      <c r="C32" s="75"/>
      <c r="D32" s="30"/>
      <c r="E32" s="49"/>
      <c r="F32" s="50"/>
      <c r="G32" s="51"/>
      <c r="H32" s="52"/>
      <c r="I32" s="53"/>
      <c r="J32" s="54"/>
      <c r="K32" s="54"/>
      <c r="L32" s="55"/>
      <c r="M32" s="49"/>
      <c r="N32" s="50"/>
      <c r="O32" s="50"/>
      <c r="P32" s="52"/>
      <c r="Q32" s="51"/>
      <c r="R32" s="56"/>
      <c r="S32" s="58"/>
      <c r="T32" s="57"/>
      <c r="U32" s="111"/>
      <c r="V32" s="102"/>
    </row>
    <row r="33" spans="1:22" s="4" customFormat="1" ht="37.299999999999997" x14ac:dyDescent="0.3">
      <c r="A33" s="116">
        <v>1</v>
      </c>
      <c r="B33" s="169" t="s">
        <v>54</v>
      </c>
      <c r="C33" s="30" t="s">
        <v>105</v>
      </c>
      <c r="D33" s="30" t="s">
        <v>48</v>
      </c>
      <c r="E33" s="49">
        <v>25.03</v>
      </c>
      <c r="F33" s="50">
        <v>34.39</v>
      </c>
      <c r="G33" s="51">
        <v>43.71</v>
      </c>
      <c r="H33" s="52">
        <v>64.36</v>
      </c>
      <c r="I33" s="53" t="str">
        <f>IF(D33="1. Sol·licitud títol habilitant","2",IF(D33="2. Comunicació prèvia","1,5",IF(D33="3. Sol·licitud registre","2",IF(D33="4. Presentar DR","1,5",IF(D33="5. Aportar DR","0,5",IF(D33="6. Còpia","0,5",IF(D33="7. Doc. Complexitat baixa","1",IF(D33="8. Doc. Complexitat mitjana","1",IF(D33="9. Doc. Complexitat alta","8",IF(D33="10. Doc. Complexitat molt alta","23",IF(D33="11. Certificacions tècniques","3,25", IF(D33="12. Informes sectorials","2,5", IF(D33="13. Certificacions Administració","4", IF(D33="14. Comunicació dades","1", IF(D33="15. Informes","3", IF(D33="16. Informació tercer","0,5",IF(D33="17. Rètol/Cartell","0,5", IF(D33="18. Etiquetatge","0,5", IF(D33="19. Registres o llibres","3", IF(D33="20. Mantenir documentació","0,5", IF(D33="21. Control i inspecció","1","0")))))))))))))))))))))</f>
        <v>2</v>
      </c>
      <c r="J33" s="54" t="str">
        <f>IF(D33="1. Sol·licitud títol habilitant","0,75",IF(D33="2. Comunicació prèvia","0,75",IF(D33="3. Sol·licitud registre","0,75",IF(D33="4. Presentar DR","0,75",IF(D33="5. Aportar DR","0,15",IF(D33="8. Doc. Complexitat mitjana","2",IF(D33="9. Doc. Complexitat alta","7,5",IF(D33="10. Doc. Complexitat molt alta","2",IF(D33="11. Certificacions tècniques","3,75",IF(D33="12. Informes sectorials","2,75",IF(D33="13. Certificacions Administració","0,75",IF(D33="15. Informes","3",IF(D33="19. Registres o llibres","1",IF(D33="21. Control i inspecció","3","0"))))))))))))))</f>
        <v>0,75</v>
      </c>
      <c r="K33" s="54" t="str">
        <f>IF(D33="8. Doc. Complexitat mitjana","0,7",IF(D33="9. Doc. Complexitat alta","9,5",IF(D33="10. Doc. Complexitat molt alta","80",IF(D33="11. Certificacions tècniques","10",IF(D33="12. Informes sectorials","2",IF(D33="21. Control i inspecció","0,40","0"))))))</f>
        <v>0</v>
      </c>
      <c r="L33" s="55" t="str">
        <f>IF(D33="1. Sol·licitud títol habilitant","0,25",IF(D33="2. Comunicació prèvia","0,25",IF(D33="3. Sol·licitud registre","0,25",IF(D33="4. Presentar DR","0,25",IF(D33="5. Aportar DR","0,1",IF(D33="8. Doc. Complexitat mitjana","0,3",IF(D33="9. Doc. Complexitat alta","2",IF(D33="10. Doc. Complexitat molt alta","5",IF(D33="11. Certificacions tècniques","3,75",IF(D33="12. Informes sectorials","0,5",IF(D33="19. Registres o llibres","1",IF(D33="21. Control i inspecció","0,15","0"))))))))))))</f>
        <v>0,25</v>
      </c>
      <c r="M33" s="49">
        <f>+E33*I33</f>
        <v>50.06</v>
      </c>
      <c r="N33" s="50">
        <f>+F33*J33</f>
        <v>25.7925</v>
      </c>
      <c r="O33" s="50">
        <f>+G33*K33</f>
        <v>0</v>
      </c>
      <c r="P33" s="52">
        <f>+H33*L33</f>
        <v>16.09</v>
      </c>
      <c r="Q33" s="51">
        <f>SUM(M33:P33)</f>
        <v>91.94250000000001</v>
      </c>
      <c r="R33" s="56">
        <v>0.1</v>
      </c>
      <c r="S33" s="58">
        <v>20</v>
      </c>
      <c r="T33" s="57">
        <f>PRODUCT(R33,S33)</f>
        <v>2</v>
      </c>
      <c r="U33" s="111">
        <f>+T33*(M33+P33+N33+O33)</f>
        <v>183.88500000000002</v>
      </c>
      <c r="V33" s="102"/>
    </row>
    <row r="34" spans="1:22" s="4" customFormat="1" ht="24.9" x14ac:dyDescent="0.3">
      <c r="A34" s="170"/>
      <c r="B34" s="89" t="s">
        <v>89</v>
      </c>
      <c r="C34" s="75"/>
      <c r="D34" s="30"/>
      <c r="E34" s="49"/>
      <c r="F34" s="50"/>
      <c r="G34" s="51"/>
      <c r="H34" s="52"/>
      <c r="I34" s="53"/>
      <c r="J34" s="54"/>
      <c r="K34" s="54"/>
      <c r="L34" s="55"/>
      <c r="M34" s="49"/>
      <c r="N34" s="50"/>
      <c r="O34" s="50"/>
      <c r="P34" s="52"/>
      <c r="Q34" s="51"/>
      <c r="R34" s="56"/>
      <c r="S34" s="58"/>
      <c r="T34" s="57"/>
      <c r="U34" s="111"/>
      <c r="V34" s="102"/>
    </row>
    <row r="35" spans="1:22" s="4" customFormat="1" ht="49.5" customHeight="1" x14ac:dyDescent="0.3">
      <c r="A35" s="110">
        <v>1</v>
      </c>
      <c r="B35" s="29" t="s">
        <v>61</v>
      </c>
      <c r="C35" s="74" t="s">
        <v>106</v>
      </c>
      <c r="D35" s="30" t="s">
        <v>44</v>
      </c>
      <c r="E35" s="49">
        <v>25.03</v>
      </c>
      <c r="F35" s="50">
        <v>34.39</v>
      </c>
      <c r="G35" s="51">
        <v>43.71</v>
      </c>
      <c r="H35" s="52">
        <v>64.36</v>
      </c>
      <c r="I35" s="53" t="str">
        <f>IF(D35="1. Sol·licitud títol habilitant","2",IF(D35="2. Comunicació prèvia","1,5",IF(D35="3. Sol·licitud registre","2",IF(D35="4. Presentar DR","1,5",IF(D35="5. Aportar DR","0,5",IF(D35="6. Còpia","0,5",IF(D35="7. Doc. Complexitat baixa","1",IF(D35="8. Doc. Complexitat mitjana","1",IF(D35="9. Doc. Complexitat alta","8",IF(D35="10. Doc. Complexitat molt alta","23",IF(D35="11. Certificacions tècniques","3,25", IF(D35="12. Informes sectorials","2,5", IF(D35="13. Certificacions Administració","4", IF(D35="14. Comunicació dades","1", IF(D35="15. Informes","3", IF(D35="16. Informació tercer","0,5",IF(D35="17. Rètol/Cartell","0,5", IF(D35="18. Etiquetatge","0,5", IF(D35="19. Registres o llibres","3", IF(D35="20. Mantenir documentació","0,5", IF(D35="21. Control i inspecció","1","0")))))))))))))))))))))</f>
        <v>1</v>
      </c>
      <c r="J35" s="54" t="str">
        <f>IF(D35="1. Sol·licitud títol habilitant","0,75",IF(D35="2. Comunicació prèvia","0,75",IF(D35="3. Sol·licitud registre","0,75",IF(D35="4. Presentar DR","0,75",IF(D35="5. Aportar DR","0,15",IF(D35="8. Doc. Complexitat mitjana","2",IF(D35="9. Doc. Complexitat alta","7,5",IF(D35="10. Doc. Complexitat molt alta","2",IF(D35="11. Certificacions tècniques","3,75",IF(D35="12. Informes sectorials","2,75",IF(D35="13. Certificacions Administració","0,75",IF(D35="15. Informes","3",IF(D35="19. Registres o llibres","1",IF(D35="21. Control i inspecció","3","0"))))))))))))))</f>
        <v>3</v>
      </c>
      <c r="K35" s="54" t="str">
        <f>IF(D35="8. Doc. Complexitat mitjana","0,7",IF(D35="9. Doc. Complexitat alta","9,5",IF(D35="10. Doc. Complexitat molt alta","80",IF(D35="11. Certificacions tècniques","10",IF(D35="12. Informes sectorials","2",IF(D35="21. Control i inspecció","0,40","0"))))))</f>
        <v>0,40</v>
      </c>
      <c r="L35" s="55" t="str">
        <f>IF(D35="1. Sol·licitud títol habilitant","0,25",IF(D35="2. Comunicació prèvia","0,25",IF(D35="3. Sol·licitud registre","0,25",IF(D35="4. Presentar DR","0,25",IF(D35="5. Aportar DR","0,1",IF(D35="8. Doc. Complexitat mitjana","0,3",IF(D35="9. Doc. Complexitat alta","2",IF(D35="10. Doc. Complexitat molt alta","5",IF(D35="11. Certificacions tècniques","3,75",IF(D35="12. Informes sectorials","0,5",IF(D35="19. Registres o llibres","1",IF(D35="21. Control i inspecció","0,15","0"))))))))))))</f>
        <v>0,15</v>
      </c>
      <c r="M35" s="49">
        <f>+E35*I35</f>
        <v>25.03</v>
      </c>
      <c r="N35" s="50">
        <f>+F35*J35</f>
        <v>103.17</v>
      </c>
      <c r="O35" s="50">
        <f>+G35*K35</f>
        <v>17.484000000000002</v>
      </c>
      <c r="P35" s="52">
        <f>+H35*L35</f>
        <v>9.6539999999999999</v>
      </c>
      <c r="Q35" s="51">
        <f>SUM(M35:P35)</f>
        <v>155.33799999999999</v>
      </c>
      <c r="R35" s="56">
        <v>1</v>
      </c>
      <c r="S35" s="58">
        <v>20</v>
      </c>
      <c r="T35" s="57">
        <f>PRODUCT(R35,S35)</f>
        <v>20</v>
      </c>
      <c r="U35" s="111">
        <f>+T35*(M35+P35+N35+O35)</f>
        <v>3106.7599999999998</v>
      </c>
      <c r="V35" s="102"/>
    </row>
    <row r="36" spans="1:22" s="91" customFormat="1" x14ac:dyDescent="0.3">
      <c r="A36" s="112"/>
      <c r="B36" s="90" t="s">
        <v>55</v>
      </c>
      <c r="C36" s="92"/>
      <c r="D36" s="93"/>
      <c r="E36" s="94"/>
      <c r="F36" s="95"/>
      <c r="G36" s="96"/>
      <c r="H36" s="97"/>
      <c r="I36" s="94"/>
      <c r="J36" s="95"/>
      <c r="K36" s="95"/>
      <c r="L36" s="97"/>
      <c r="M36" s="94"/>
      <c r="N36" s="95"/>
      <c r="O36" s="95"/>
      <c r="P36" s="97"/>
      <c r="Q36" s="96"/>
      <c r="R36" s="98"/>
      <c r="S36" s="99"/>
      <c r="T36" s="100"/>
      <c r="U36" s="113">
        <f>SUM(U33:U35)</f>
        <v>3290.645</v>
      </c>
      <c r="V36" s="103"/>
    </row>
    <row r="37" spans="1:22" s="4" customFormat="1" ht="24.9" x14ac:dyDescent="0.3">
      <c r="A37" s="178" t="s">
        <v>68</v>
      </c>
      <c r="B37" s="179" t="s">
        <v>83</v>
      </c>
      <c r="C37" s="180"/>
      <c r="D37" s="181"/>
      <c r="E37" s="182"/>
      <c r="F37" s="183"/>
      <c r="G37" s="184"/>
      <c r="H37" s="185"/>
      <c r="I37" s="186"/>
      <c r="J37" s="187"/>
      <c r="K37" s="187"/>
      <c r="L37" s="188"/>
      <c r="M37" s="182"/>
      <c r="N37" s="183"/>
      <c r="O37" s="183"/>
      <c r="P37" s="185"/>
      <c r="Q37" s="184"/>
      <c r="R37" s="162"/>
      <c r="S37" s="163"/>
      <c r="T37" s="189"/>
      <c r="U37" s="190"/>
      <c r="V37" s="102"/>
    </row>
    <row r="38" spans="1:22" s="31" customFormat="1" ht="24.9" x14ac:dyDescent="0.3">
      <c r="A38" s="170"/>
      <c r="B38" s="89" t="s">
        <v>76</v>
      </c>
      <c r="C38" s="75"/>
      <c r="D38" s="30"/>
      <c r="E38" s="49"/>
      <c r="F38" s="50"/>
      <c r="G38" s="51"/>
      <c r="H38" s="52"/>
      <c r="I38" s="53"/>
      <c r="J38" s="54"/>
      <c r="K38" s="54"/>
      <c r="L38" s="55"/>
      <c r="M38" s="49"/>
      <c r="N38" s="50"/>
      <c r="O38" s="50"/>
      <c r="P38" s="52"/>
      <c r="Q38" s="51"/>
      <c r="R38" s="56"/>
      <c r="S38" s="58"/>
      <c r="T38" s="57"/>
      <c r="U38" s="111"/>
      <c r="V38" s="137"/>
    </row>
    <row r="39" spans="1:22" s="31" customFormat="1" ht="24.9" x14ac:dyDescent="0.3">
      <c r="A39" s="110">
        <v>1</v>
      </c>
      <c r="B39" s="29" t="s">
        <v>70</v>
      </c>
      <c r="C39" s="74" t="s">
        <v>107</v>
      </c>
      <c r="D39" s="30" t="s">
        <v>44</v>
      </c>
      <c r="E39" s="49">
        <v>25.03</v>
      </c>
      <c r="F39" s="50">
        <v>34.39</v>
      </c>
      <c r="G39" s="51">
        <v>43.71</v>
      </c>
      <c r="H39" s="52">
        <v>64.36</v>
      </c>
      <c r="I39" s="53" t="str">
        <f>IF(D39="1. Sol·licitud títol habilitant","2",IF(D39="2. Comunicació prèvia","1,5",IF(D39="3. Sol·licitud registre","2",IF(D39="4. Presentar DR","1,5",IF(D39="5. Aportar DR","0,5",IF(D39="6. Còpia","0,5",IF(D39="7. Doc. Complexitat baixa","1",IF(D39="8. Doc. Complexitat mitjana","1",IF(D39="9. Doc. Complexitat alta","8",IF(D39="10. Doc. Complexitat molt alta","23",IF(D39="11. Certificacions tècniques","3,25", IF(D39="12. Informes sectorials","2,5", IF(D39="13. Certificacions Administració","4", IF(D39="14. Comunicació dades","1", IF(D39="15. Informes","3", IF(D39="16. Informació tercer","0,5",IF(D39="17. Rètol/Cartell","0,5", IF(D39="18. Etiquetatge","0,5", IF(D39="19. Registres o llibres","3", IF(D39="20. Mantenir documentació","0,5", IF(D39="21. Control i inspecció","1","0")))))))))))))))))))))</f>
        <v>1</v>
      </c>
      <c r="J39" s="54" t="str">
        <f>IF(D39="1. Sol·licitud títol habilitant","0,75",IF(D39="2. Comunicació prèvia","0,75",IF(D39="3. Sol·licitud registre","0,75",IF(D39="4. Presentar DR","0,75",IF(D39="5. Aportar DR","0,15",IF(D39="8. Doc. Complexitat mitjana","2",IF(D39="9. Doc. Complexitat alta","7,5",IF(D39="10. Doc. Complexitat molt alta","2",IF(D39="11. Certificacions tècniques","3,75",IF(D39="12. Informes sectorials","2,75",IF(D39="13. Certificacions Administració","0,75",IF(D39="15. Informes","3",IF(D39="19. Registres o llibres","1",IF(D39="21. Control i inspecció","3","0"))))))))))))))</f>
        <v>3</v>
      </c>
      <c r="K39" s="54" t="str">
        <f>IF(D39="8. Doc. Complexitat mitjana","0,7",IF(D39="9. Doc. Complexitat alta","9,5",IF(D39="10. Doc. Complexitat molt alta","80",IF(D39="11. Certificacions tècniques","10",IF(D39="12. Informes sectorials","2",IF(D39="21. Control i inspecció","0,40","0"))))))</f>
        <v>0,40</v>
      </c>
      <c r="L39" s="55" t="str">
        <f>IF(D39="1. Sol·licitud títol habilitant","0,25",IF(D39="2. Comunicació prèvia","0,25",IF(D39="3. Sol·licitud registre","0,25",IF(D39="4. Presentar DR","0,25",IF(D39="5. Aportar DR","0,1",IF(D39="8. Doc. Complexitat mitjana","0,3",IF(D39="9. Doc. Complexitat alta","2",IF(D39="10. Doc. Complexitat molt alta","5",IF(D39="11. Certificacions tècniques","3,75",IF(D39="12. Informes sectorials","0,5",IF(D39="19. Registres o llibres","1",IF(D39="21. Control i inspecció","0,15","0"))))))))))))</f>
        <v>0,15</v>
      </c>
      <c r="M39" s="49">
        <f>+E39*I39</f>
        <v>25.03</v>
      </c>
      <c r="N39" s="50">
        <f>+F39*J39</f>
        <v>103.17</v>
      </c>
      <c r="O39" s="50">
        <f>+G39*K39</f>
        <v>17.484000000000002</v>
      </c>
      <c r="P39" s="52">
        <f>+H39*L39</f>
        <v>9.6539999999999999</v>
      </c>
      <c r="Q39" s="51">
        <f>SUM(M39:P39)</f>
        <v>155.33799999999999</v>
      </c>
      <c r="R39" s="56">
        <v>1</v>
      </c>
      <c r="S39" s="58">
        <v>30</v>
      </c>
      <c r="T39" s="57">
        <f>PRODUCT(R39,S39)</f>
        <v>30</v>
      </c>
      <c r="U39" s="111">
        <f>+T39*(M39+P39+N39+O39)</f>
        <v>4660.1399999999994</v>
      </c>
      <c r="V39" s="137"/>
    </row>
    <row r="40" spans="1:22" s="139" customFormat="1" x14ac:dyDescent="0.3">
      <c r="A40" s="112"/>
      <c r="B40" s="90" t="s">
        <v>55</v>
      </c>
      <c r="C40" s="92"/>
      <c r="D40" s="93"/>
      <c r="E40" s="94"/>
      <c r="F40" s="95"/>
      <c r="G40" s="96"/>
      <c r="H40" s="97"/>
      <c r="I40" s="94"/>
      <c r="J40" s="95"/>
      <c r="K40" s="95"/>
      <c r="L40" s="97"/>
      <c r="M40" s="94"/>
      <c r="N40" s="95"/>
      <c r="O40" s="95"/>
      <c r="P40" s="97"/>
      <c r="Q40" s="96"/>
      <c r="R40" s="98"/>
      <c r="S40" s="99"/>
      <c r="T40" s="100"/>
      <c r="U40" s="113">
        <f>SUM(U39)</f>
        <v>4660.1399999999994</v>
      </c>
      <c r="V40" s="138"/>
    </row>
    <row r="41" spans="1:22" s="91" customFormat="1" x14ac:dyDescent="0.3">
      <c r="A41" s="178" t="s">
        <v>11</v>
      </c>
      <c r="B41" s="191" t="s">
        <v>71</v>
      </c>
      <c r="C41" s="192"/>
      <c r="D41" s="193"/>
      <c r="E41" s="194"/>
      <c r="F41" s="195"/>
      <c r="G41" s="196"/>
      <c r="H41" s="197"/>
      <c r="I41" s="194"/>
      <c r="J41" s="195"/>
      <c r="K41" s="195"/>
      <c r="L41" s="197"/>
      <c r="M41" s="194"/>
      <c r="N41" s="195"/>
      <c r="O41" s="195"/>
      <c r="P41" s="197"/>
      <c r="Q41" s="196"/>
      <c r="R41" s="198"/>
      <c r="S41" s="199"/>
      <c r="T41" s="200"/>
      <c r="U41" s="201"/>
      <c r="V41" s="103"/>
    </row>
    <row r="42" spans="1:22" s="91" customFormat="1" x14ac:dyDescent="0.3">
      <c r="A42" s="143"/>
      <c r="B42" s="89" t="s">
        <v>66</v>
      </c>
      <c r="C42" s="144"/>
      <c r="D42" s="145"/>
      <c r="E42" s="146"/>
      <c r="F42" s="147"/>
      <c r="G42" s="148"/>
      <c r="H42" s="149"/>
      <c r="I42" s="146"/>
      <c r="J42" s="147"/>
      <c r="K42" s="147"/>
      <c r="L42" s="149"/>
      <c r="M42" s="146"/>
      <c r="N42" s="147"/>
      <c r="O42" s="147"/>
      <c r="P42" s="149"/>
      <c r="Q42" s="148"/>
      <c r="R42" s="150"/>
      <c r="S42" s="151"/>
      <c r="T42" s="152"/>
      <c r="U42" s="153"/>
      <c r="V42" s="103"/>
    </row>
    <row r="43" spans="1:22" s="91" customFormat="1" ht="24.9" x14ac:dyDescent="0.3">
      <c r="A43" s="142">
        <v>1</v>
      </c>
      <c r="B43" s="157" t="s">
        <v>67</v>
      </c>
      <c r="C43" s="75" t="s">
        <v>108</v>
      </c>
      <c r="D43" s="30" t="s">
        <v>29</v>
      </c>
      <c r="E43" s="53">
        <v>25.03</v>
      </c>
      <c r="F43" s="54">
        <v>34.39</v>
      </c>
      <c r="G43" s="154">
        <v>43.71</v>
      </c>
      <c r="H43" s="55">
        <v>64.36</v>
      </c>
      <c r="I43" s="53" t="str">
        <f>IF(D43="1. Sol·licitud títol habilitant","2",IF(D43="2. Comunicació prèvia","1,5",IF(D43="3. Sol·licitud registre","2",IF(D43="4. Presentar DR","1,5",IF(D43="5. Aportar DR","0,5",IF(D43="6. Còpia","0,5",IF(D43="7. Doc. Complexitat baixa","1",IF(D43="8. Doc. Complexitat mitjana","1",IF(D43="9. Doc. Complexitat alta","8",IF(D43="10. Doc. Complexitat molt alta","23",IF(D43="11. Certificacions tècniques","3,25", IF(D43="12. Informes sectorials","2,5", IF(D43="13. Certificacions Administració","4", IF(D43="14. Comunicació dades","1", IF(D43="15. Informes","3", IF(D43="16. Informació tercer","0,5",IF(D43="17. Rètol/Cartell","0,5", IF(D43="18. Etiquetatge","0,5", IF(D43="19. Registres o llibres","3", IF(D43="20. Mantenir documentació","0,5", IF(D43="21. Control i inspecció","1","0")))))))))))))))))))))</f>
        <v>0,5</v>
      </c>
      <c r="J43" s="54" t="str">
        <f>IF(D43="1. Sol·licitud títol habilitant","0,75",IF(D43="2. Comunicació prèvia","0,75",IF(D43="3. Sol·licitud registre","0,75",IF(D43="4. Presentar DR","0,75",IF(D43="5. Aportar DR","0,15",IF(D43="8. Doc. Complexitat mitjana","2",IF(D43="9. Doc. Complexitat alta","7,5",IF(D43="10. Doc. Complexitat molt alta","2",IF(D43="11. Certificacions tècniques","3,75",IF(D43="12. Informes sectorials","2,75",IF(D43="13. Certificacions Administració","0,75",IF(D43="15. Informes","3",IF(D43="19. Registres o llibres","1",IF(D43="21. Control i inspecció","3","0"))))))))))))))</f>
        <v>0</v>
      </c>
      <c r="K43" s="54" t="str">
        <f>IF(D43="8. Doc. Complexitat mitjana","0,7",IF(D43="9. Doc. Complexitat alta","9,5",IF(D43="10. Doc. Complexitat molt alta","80",IF(D43="11. Certificacions tècniques","10",IF(D43="12. Informes sectorials","2",IF(D43="21. Control i inspecció","0,40","0"))))))</f>
        <v>0</v>
      </c>
      <c r="L43" s="55" t="str">
        <f>IF(D43="1. Sol·licitud títol habilitant","0,25",IF(D43="2. Comunicació prèvia","0,25",IF(D43="3. Sol·licitud registre","0,25",IF(D43="4. Presentar DR","0,25",IF(D43="5. Aportar DR","0,1",IF(D43="8. Doc. Complexitat mitjana","0,3",IF(D43="9. Doc. Complexitat alta","2",IF(D43="10. Doc. Complexitat molt alta","5",IF(D43="11. Certificacions tècniques","3,75",IF(D43="12. Informes sectorials","0,5",IF(D43="19. Registres o llibres","1",IF(D43="21. Control i inspecció","0,15","0"))))))))))))</f>
        <v>0</v>
      </c>
      <c r="M43" s="53">
        <f>+E43*I43</f>
        <v>12.515000000000001</v>
      </c>
      <c r="N43" s="54">
        <f>+F43*J43</f>
        <v>0</v>
      </c>
      <c r="O43" s="54">
        <f>+G43*K43</f>
        <v>0</v>
      </c>
      <c r="P43" s="55">
        <f>+H43*L43</f>
        <v>0</v>
      </c>
      <c r="Q43" s="154">
        <f>SUM(M43:P43)</f>
        <v>12.515000000000001</v>
      </c>
      <c r="R43" s="167">
        <v>1</v>
      </c>
      <c r="S43" s="168">
        <v>100</v>
      </c>
      <c r="T43" s="155">
        <f>PRODUCT(R43,S43)</f>
        <v>100</v>
      </c>
      <c r="U43" s="156">
        <f>+T43*(M43+P43+N43+O43)</f>
        <v>1251.5</v>
      </c>
      <c r="V43" s="103"/>
    </row>
    <row r="44" spans="1:22" s="91" customFormat="1" x14ac:dyDescent="0.3">
      <c r="A44" s="112"/>
      <c r="B44" s="90" t="s">
        <v>55</v>
      </c>
      <c r="C44" s="92"/>
      <c r="D44" s="93"/>
      <c r="E44" s="94"/>
      <c r="F44" s="95"/>
      <c r="G44" s="96"/>
      <c r="H44" s="97"/>
      <c r="I44" s="94"/>
      <c r="J44" s="95"/>
      <c r="K44" s="95"/>
      <c r="L44" s="97"/>
      <c r="M44" s="94"/>
      <c r="N44" s="95"/>
      <c r="O44" s="95"/>
      <c r="P44" s="97"/>
      <c r="Q44" s="96"/>
      <c r="R44" s="98"/>
      <c r="S44" s="99"/>
      <c r="T44" s="100"/>
      <c r="U44" s="113">
        <f>SUM(U43)</f>
        <v>1251.5</v>
      </c>
      <c r="V44" s="103"/>
    </row>
    <row r="45" spans="1:22" s="91" customFormat="1" x14ac:dyDescent="0.3">
      <c r="A45" s="178" t="s">
        <v>77</v>
      </c>
      <c r="B45" s="191" t="s">
        <v>78</v>
      </c>
      <c r="C45" s="192"/>
      <c r="D45" s="193"/>
      <c r="E45" s="194"/>
      <c r="F45" s="195"/>
      <c r="G45" s="196"/>
      <c r="H45" s="197"/>
      <c r="I45" s="194"/>
      <c r="J45" s="195"/>
      <c r="K45" s="195"/>
      <c r="L45" s="197"/>
      <c r="M45" s="194"/>
      <c r="N45" s="195"/>
      <c r="O45" s="195"/>
      <c r="P45" s="197"/>
      <c r="Q45" s="196"/>
      <c r="R45" s="198"/>
      <c r="S45" s="199"/>
      <c r="T45" s="200"/>
      <c r="U45" s="201"/>
      <c r="V45" s="103"/>
    </row>
    <row r="46" spans="1:22" s="91" customFormat="1" ht="24.9" x14ac:dyDescent="0.3">
      <c r="A46" s="143"/>
      <c r="B46" s="89" t="s">
        <v>79</v>
      </c>
      <c r="C46" s="144"/>
      <c r="D46" s="145"/>
      <c r="E46" s="146"/>
      <c r="F46" s="147"/>
      <c r="G46" s="148"/>
      <c r="H46" s="149"/>
      <c r="I46" s="146"/>
      <c r="J46" s="147"/>
      <c r="K46" s="147"/>
      <c r="L46" s="149"/>
      <c r="M46" s="146"/>
      <c r="N46" s="147"/>
      <c r="O46" s="147"/>
      <c r="P46" s="149"/>
      <c r="Q46" s="148"/>
      <c r="R46" s="150"/>
      <c r="S46" s="151"/>
      <c r="T46" s="152"/>
      <c r="U46" s="153"/>
      <c r="V46" s="103"/>
    </row>
    <row r="47" spans="1:22" s="91" customFormat="1" ht="24.9" x14ac:dyDescent="0.3">
      <c r="A47" s="142">
        <v>1</v>
      </c>
      <c r="B47" s="157" t="s">
        <v>109</v>
      </c>
      <c r="C47" s="75" t="s">
        <v>111</v>
      </c>
      <c r="D47" s="30" t="s">
        <v>47</v>
      </c>
      <c r="E47" s="53">
        <v>25.03</v>
      </c>
      <c r="F47" s="54">
        <v>34.39</v>
      </c>
      <c r="G47" s="154">
        <v>43.71</v>
      </c>
      <c r="H47" s="55">
        <v>64.36</v>
      </c>
      <c r="I47" s="53" t="str">
        <f>IF(D47="1. Sol·licitud títol habilitant","2",IF(D47="2. Comunicació prèvia","1,5",IF(D47="3. Sol·licitud registre","2",IF(D47="4. Presentar DR","1,5",IF(D47="5. Aportar DR","0,5",IF(D47="6. Còpia","0,5",IF(D47="7. Doc. Complexitat baixa","1",IF(D47="8. Doc. Complexitat mitjana","1",IF(D47="9. Doc. Complexitat alta","8",IF(D47="10. Doc. Complexitat molt alta","23",IF(D47="11. Certificacions tècniques","3,25", IF(D47="12. Informes sectorials","2,5", IF(D47="13. Certificacions Administració","4", IF(D47="14. Comunicació dades","1", IF(D47="15. Informes","3", IF(D47="16. Informació tercer","0,5",IF(D47="17. Rètol/Cartell","0,5", IF(D47="18. Etiquetatge","0,5", IF(D47="19. Registres o llibres","3", IF(D47="20. Mantenir documentació","0,5", IF(D47="21. Control i inspecció","1","0")))))))))))))))))))))</f>
        <v>2</v>
      </c>
      <c r="J47" s="54" t="str">
        <f>IF(D47="1. Sol·licitud títol habilitant","0,75",IF(D47="2. Comunicació prèvia","0,75",IF(D47="3. Sol·licitud registre","0,75",IF(D47="4. Presentar DR","0,75",IF(D47="5. Aportar DR","0,15",IF(D47="8. Doc. Complexitat mitjana","2",IF(D47="9. Doc. Complexitat alta","7,5",IF(D47="10. Doc. Complexitat molt alta","2",IF(D47="11. Certificacions tècniques","3,75",IF(D47="12. Informes sectorials","2,75",IF(D47="13. Certificacions Administració","0,75",IF(D47="15. Informes","3",IF(D47="19. Registres o llibres","1",IF(D47="21. Control i inspecció","3","0"))))))))))))))</f>
        <v>0,75</v>
      </c>
      <c r="K47" s="54" t="str">
        <f>IF(D47="8. Doc. Complexitat mitjana","0,7",IF(D47="9. Doc. Complexitat alta","9,5",IF(D47="10. Doc. Complexitat molt alta","80",IF(D47="11. Certificacions tècniques","10",IF(D47="12. Informes sectorials","2",IF(D47="21. Control i inspecció","0,40","0"))))))</f>
        <v>0</v>
      </c>
      <c r="L47" s="55" t="str">
        <f>IF(D47="1. Sol·licitud títol habilitant","0,25",IF(D47="2. Comunicació prèvia","0,25",IF(D47="3. Sol·licitud registre","0,25",IF(D47="4. Presentar DR","0,25",IF(D47="5. Aportar DR","0,1",IF(D47="8. Doc. Complexitat mitjana","0,3",IF(D47="9. Doc. Complexitat alta","2",IF(D47="10. Doc. Complexitat molt alta","5",IF(D47="11. Certificacions tècniques","3,75",IF(D47="12. Informes sectorials","0,5",IF(D47="19. Registres o llibres","1",IF(D47="21. Control i inspecció","0,15","0"))))))))))))</f>
        <v>0,25</v>
      </c>
      <c r="M47" s="53">
        <f>+E47*I47</f>
        <v>50.06</v>
      </c>
      <c r="N47" s="54">
        <f>+F47*J47</f>
        <v>25.7925</v>
      </c>
      <c r="O47" s="54">
        <f>+G47*K47</f>
        <v>0</v>
      </c>
      <c r="P47" s="55">
        <f>+H47*L47</f>
        <v>16.09</v>
      </c>
      <c r="Q47" s="154">
        <f>SUM(M47:P47)</f>
        <v>91.94250000000001</v>
      </c>
      <c r="R47" s="167">
        <v>1</v>
      </c>
      <c r="S47" s="168">
        <v>5</v>
      </c>
      <c r="T47" s="155">
        <f>PRODUCT(R47,S47)</f>
        <v>5</v>
      </c>
      <c r="U47" s="156">
        <f>+T47*(M47+P47+N47+O47)</f>
        <v>459.71250000000003</v>
      </c>
      <c r="V47" s="103"/>
    </row>
    <row r="48" spans="1:22" s="91" customFormat="1" x14ac:dyDescent="0.3">
      <c r="A48" s="112"/>
      <c r="B48" s="90" t="s">
        <v>55</v>
      </c>
      <c r="C48" s="92"/>
      <c r="D48" s="93"/>
      <c r="E48" s="94"/>
      <c r="F48" s="95"/>
      <c r="G48" s="96"/>
      <c r="H48" s="97"/>
      <c r="I48" s="94"/>
      <c r="J48" s="95"/>
      <c r="K48" s="95"/>
      <c r="L48" s="97"/>
      <c r="M48" s="94"/>
      <c r="N48" s="95"/>
      <c r="O48" s="95"/>
      <c r="P48" s="97"/>
      <c r="Q48" s="96"/>
      <c r="R48" s="98"/>
      <c r="S48" s="99"/>
      <c r="T48" s="100"/>
      <c r="U48" s="113">
        <f>SUM(U47)</f>
        <v>459.71250000000003</v>
      </c>
      <c r="V48" s="103"/>
    </row>
    <row r="49" spans="1:22" s="91" customFormat="1" ht="16.95" customHeight="1" thickBot="1" x14ac:dyDescent="0.35">
      <c r="A49" s="117"/>
      <c r="B49" s="118" t="s">
        <v>56</v>
      </c>
      <c r="C49" s="119"/>
      <c r="D49" s="120"/>
      <c r="E49" s="121"/>
      <c r="F49" s="122"/>
      <c r="G49" s="123"/>
      <c r="H49" s="124"/>
      <c r="I49" s="121"/>
      <c r="J49" s="122"/>
      <c r="K49" s="122"/>
      <c r="L49" s="124"/>
      <c r="M49" s="121"/>
      <c r="N49" s="122"/>
      <c r="O49" s="122"/>
      <c r="P49" s="124"/>
      <c r="Q49" s="123"/>
      <c r="R49" s="125"/>
      <c r="S49" s="126"/>
      <c r="T49" s="127"/>
      <c r="U49" s="128">
        <f>SUM(U36,U10,U30,U19,U44,U48,U40)</f>
        <v>83974.312499999985</v>
      </c>
      <c r="V49" s="103"/>
    </row>
    <row r="50" spans="1:22" s="18" customFormat="1" ht="44.5" customHeight="1" x14ac:dyDescent="0.3">
      <c r="A50" s="229" t="s">
        <v>88</v>
      </c>
      <c r="B50" s="230"/>
      <c r="C50" s="230"/>
      <c r="D50" s="230"/>
      <c r="E50" s="230"/>
      <c r="F50" s="230"/>
      <c r="G50" s="230"/>
      <c r="H50" s="230"/>
      <c r="I50" s="230"/>
      <c r="J50" s="230"/>
      <c r="K50" s="230"/>
      <c r="L50" s="230"/>
      <c r="M50" s="230"/>
      <c r="N50" s="230"/>
      <c r="O50" s="230"/>
      <c r="P50" s="230"/>
      <c r="Q50" s="230"/>
      <c r="R50" s="230"/>
      <c r="S50" s="230"/>
      <c r="T50" s="230"/>
      <c r="U50" s="230"/>
    </row>
  </sheetData>
  <sheetProtection formatCells="0" formatColumns="0" formatRows="0" insertColumns="0" insertRows="0" insertHyperlinks="0" deleteColumns="0" deleteRows="0" sort="0" autoFilter="0" pivotTables="0"/>
  <autoFilter ref="A4:U29">
    <filterColumn colId="4" showButton="0"/>
    <filterColumn colId="5" showButton="0"/>
    <filterColumn colId="6" showButton="0"/>
    <filterColumn colId="8" showButton="0"/>
    <filterColumn colId="9" showButton="0"/>
    <filterColumn colId="10" showButton="0"/>
    <filterColumn colId="12" showButton="0"/>
    <filterColumn colId="13" showButton="0"/>
    <filterColumn colId="14" showButton="0"/>
  </autoFilter>
  <mergeCells count="28">
    <mergeCell ref="S4:S5"/>
    <mergeCell ref="B12:B13"/>
    <mergeCell ref="A12:A13"/>
    <mergeCell ref="O5:O6"/>
    <mergeCell ref="P5:P6"/>
    <mergeCell ref="H5:H6"/>
    <mergeCell ref="I5:I6"/>
    <mergeCell ref="J5:J6"/>
    <mergeCell ref="M5:M6"/>
    <mergeCell ref="N5:N6"/>
    <mergeCell ref="K5:K6"/>
    <mergeCell ref="L5:L6"/>
    <mergeCell ref="A50:U50"/>
    <mergeCell ref="B14:B15"/>
    <mergeCell ref="A14:A15"/>
    <mergeCell ref="A1:U1"/>
    <mergeCell ref="A2:U2"/>
    <mergeCell ref="A4:A6"/>
    <mergeCell ref="D4:D6"/>
    <mergeCell ref="E4:H4"/>
    <mergeCell ref="I4:L4"/>
    <mergeCell ref="M4:P4"/>
    <mergeCell ref="R4:R5"/>
    <mergeCell ref="T4:T5"/>
    <mergeCell ref="U4:U5"/>
    <mergeCell ref="E5:E6"/>
    <mergeCell ref="F5:F6"/>
    <mergeCell ref="G5:G6"/>
  </mergeCells>
  <pageMargins left="0.15748031496062992" right="0.15748031496062992" top="0.15748031496062992" bottom="0.31496062992125984" header="0" footer="0"/>
  <pageSetup paperSize="8" scale="79" fitToHeight="2" orientation="landscape" cellComments="asDisplayed" r:id="rId1"/>
  <headerFooter alignWithMargins="0">
    <oddFooter>&amp;C&amp;P&amp;R&amp;D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categories!$B$4:$B$24</xm:f>
          </x14:formula1>
          <xm:sqref>D27 D23 D20:D21 D12:D16 D25 D9 D41:D48 D39 D30:D37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tabSelected="1" topLeftCell="A19" zoomScale="90" zoomScaleNormal="90" workbookViewId="0">
      <selection activeCell="D54" sqref="D54"/>
    </sheetView>
  </sheetViews>
  <sheetFormatPr defaultColWidth="9.15234375" defaultRowHeight="12.45" x14ac:dyDescent="0.3"/>
  <cols>
    <col min="1" max="1" width="7.15234375" style="7" customWidth="1"/>
    <col min="2" max="2" width="59.4609375" style="7" customWidth="1"/>
    <col min="3" max="3" width="25.23046875" style="76" customWidth="1"/>
    <col min="4" max="4" width="18.4609375" style="7" customWidth="1"/>
    <col min="5" max="12" width="6.23046875" style="7" customWidth="1"/>
    <col min="13" max="13" width="7.15234375" style="7" customWidth="1"/>
    <col min="14" max="14" width="6.84375" style="7" customWidth="1"/>
    <col min="15" max="15" width="7.15234375" style="7" customWidth="1"/>
    <col min="16" max="16" width="6.84375" style="7" customWidth="1"/>
    <col min="17" max="17" width="9.15234375" style="7"/>
    <col min="18" max="18" width="13.69140625" style="7" customWidth="1"/>
    <col min="19" max="19" width="16" style="8" customWidth="1"/>
    <col min="20" max="20" width="10.69140625" style="6" customWidth="1"/>
    <col min="21" max="21" width="15.15234375" style="6" customWidth="1"/>
    <col min="22" max="16384" width="9.15234375" style="7"/>
  </cols>
  <sheetData>
    <row r="1" spans="1:22" s="18" customFormat="1" ht="261.55" customHeight="1" x14ac:dyDescent="0.3">
      <c r="A1" s="235" t="s">
        <v>112</v>
      </c>
      <c r="B1" s="236"/>
      <c r="C1" s="236"/>
      <c r="D1" s="236"/>
      <c r="E1" s="236"/>
      <c r="F1" s="236"/>
      <c r="G1" s="236"/>
      <c r="H1" s="236"/>
      <c r="I1" s="236"/>
      <c r="J1" s="236"/>
      <c r="K1" s="236"/>
      <c r="L1" s="236"/>
      <c r="M1" s="236"/>
      <c r="N1" s="236"/>
      <c r="O1" s="236"/>
      <c r="P1" s="236"/>
      <c r="Q1" s="236"/>
      <c r="R1" s="236"/>
      <c r="S1" s="236"/>
      <c r="T1" s="236"/>
      <c r="U1" s="236"/>
      <c r="V1" s="17"/>
    </row>
    <row r="2" spans="1:22" ht="27" customHeight="1" x14ac:dyDescent="0.4">
      <c r="A2" s="237"/>
      <c r="B2" s="237"/>
      <c r="C2" s="237"/>
      <c r="D2" s="237"/>
      <c r="E2" s="237"/>
      <c r="F2" s="237"/>
      <c r="G2" s="237"/>
      <c r="H2" s="237"/>
      <c r="I2" s="237"/>
      <c r="J2" s="237"/>
      <c r="K2" s="237"/>
      <c r="L2" s="237"/>
      <c r="M2" s="237"/>
      <c r="N2" s="237"/>
      <c r="O2" s="237"/>
      <c r="P2" s="237"/>
      <c r="Q2" s="237"/>
      <c r="R2" s="237"/>
      <c r="S2" s="237"/>
      <c r="T2" s="237"/>
      <c r="U2" s="17"/>
    </row>
    <row r="3" spans="1:22" ht="15.9" thickBot="1" x14ac:dyDescent="0.45">
      <c r="A3" s="19"/>
      <c r="B3" s="20"/>
      <c r="C3" s="71"/>
      <c r="D3" s="20"/>
      <c r="E3" s="20"/>
      <c r="F3" s="20"/>
      <c r="G3" s="20"/>
      <c r="H3" s="20"/>
      <c r="I3" s="20"/>
      <c r="J3" s="20"/>
      <c r="K3" s="20"/>
      <c r="L3" s="20"/>
      <c r="M3" s="20"/>
      <c r="N3" s="20"/>
      <c r="O3" s="20"/>
      <c r="P3" s="20"/>
      <c r="Q3" s="20"/>
      <c r="R3" s="20"/>
      <c r="S3" s="21"/>
      <c r="T3" s="22"/>
      <c r="U3" s="17"/>
    </row>
    <row r="4" spans="1:22" ht="17.7" customHeight="1" x14ac:dyDescent="0.3">
      <c r="A4" s="238" t="s">
        <v>0</v>
      </c>
      <c r="B4" s="104"/>
      <c r="C4" s="48"/>
      <c r="D4" s="241" t="s">
        <v>21</v>
      </c>
      <c r="E4" s="244" t="s">
        <v>1</v>
      </c>
      <c r="F4" s="244"/>
      <c r="G4" s="244"/>
      <c r="H4" s="244"/>
      <c r="I4" s="245" t="s">
        <v>35</v>
      </c>
      <c r="J4" s="244"/>
      <c r="K4" s="244"/>
      <c r="L4" s="241"/>
      <c r="M4" s="245" t="s">
        <v>2</v>
      </c>
      <c r="N4" s="244"/>
      <c r="O4" s="244"/>
      <c r="P4" s="241"/>
      <c r="Q4" s="47" t="s">
        <v>3</v>
      </c>
      <c r="R4" s="264" t="s">
        <v>4</v>
      </c>
      <c r="S4" s="270" t="s">
        <v>18</v>
      </c>
      <c r="T4" s="262" t="s">
        <v>5</v>
      </c>
      <c r="U4" s="250" t="s">
        <v>6</v>
      </c>
      <c r="V4" s="101"/>
    </row>
    <row r="5" spans="1:22" ht="30.75" customHeight="1" x14ac:dyDescent="0.3">
      <c r="A5" s="239"/>
      <c r="B5" s="62" t="s">
        <v>7</v>
      </c>
      <c r="C5" s="23" t="s">
        <v>34</v>
      </c>
      <c r="D5" s="242"/>
      <c r="E5" s="252" t="s">
        <v>8</v>
      </c>
      <c r="F5" s="254" t="s">
        <v>9</v>
      </c>
      <c r="G5" s="254" t="s">
        <v>46</v>
      </c>
      <c r="H5" s="260" t="s">
        <v>10</v>
      </c>
      <c r="I5" s="252" t="s">
        <v>8</v>
      </c>
      <c r="J5" s="254" t="s">
        <v>9</v>
      </c>
      <c r="K5" s="254" t="s">
        <v>46</v>
      </c>
      <c r="L5" s="260" t="s">
        <v>10</v>
      </c>
      <c r="M5" s="252" t="s">
        <v>8</v>
      </c>
      <c r="N5" s="254" t="s">
        <v>9</v>
      </c>
      <c r="O5" s="254" t="s">
        <v>46</v>
      </c>
      <c r="P5" s="260" t="s">
        <v>10</v>
      </c>
      <c r="Q5" s="24" t="s">
        <v>2</v>
      </c>
      <c r="R5" s="265"/>
      <c r="S5" s="271"/>
      <c r="T5" s="263"/>
      <c r="U5" s="251"/>
      <c r="V5" s="101"/>
    </row>
    <row r="6" spans="1:22" ht="19.2" customHeight="1" thickBot="1" x14ac:dyDescent="0.35">
      <c r="A6" s="240"/>
      <c r="B6" s="25"/>
      <c r="C6" s="44"/>
      <c r="D6" s="243"/>
      <c r="E6" s="253"/>
      <c r="F6" s="255"/>
      <c r="G6" s="255"/>
      <c r="H6" s="261"/>
      <c r="I6" s="253"/>
      <c r="J6" s="255"/>
      <c r="K6" s="255"/>
      <c r="L6" s="261"/>
      <c r="M6" s="253"/>
      <c r="N6" s="255"/>
      <c r="O6" s="255"/>
      <c r="P6" s="261"/>
      <c r="Q6" s="26"/>
      <c r="R6" s="32" t="s">
        <v>11</v>
      </c>
      <c r="S6" s="60" t="s">
        <v>12</v>
      </c>
      <c r="T6" s="61" t="s">
        <v>13</v>
      </c>
      <c r="U6" s="105" t="s">
        <v>14</v>
      </c>
      <c r="V6" s="101"/>
    </row>
    <row r="7" spans="1:22" s="18" customFormat="1" ht="24.9" x14ac:dyDescent="0.3">
      <c r="A7" s="106" t="s">
        <v>49</v>
      </c>
      <c r="B7" s="88" t="s">
        <v>72</v>
      </c>
      <c r="C7" s="72"/>
      <c r="D7" s="27"/>
      <c r="E7" s="46"/>
      <c r="F7" s="47"/>
      <c r="G7" s="47"/>
      <c r="H7" s="48"/>
      <c r="I7" s="46"/>
      <c r="J7" s="47"/>
      <c r="K7" s="47"/>
      <c r="L7" s="48"/>
      <c r="M7" s="46"/>
      <c r="N7" s="47"/>
      <c r="O7" s="47"/>
      <c r="P7" s="48"/>
      <c r="Q7" s="24"/>
      <c r="R7" s="28"/>
      <c r="S7" s="41"/>
      <c r="T7" s="33"/>
      <c r="U7" s="107"/>
      <c r="V7" s="131"/>
    </row>
    <row r="8" spans="1:22" s="18" customFormat="1" ht="24.9" x14ac:dyDescent="0.3">
      <c r="A8" s="108"/>
      <c r="B8" s="89" t="s">
        <v>93</v>
      </c>
      <c r="C8" s="73"/>
      <c r="D8" s="64"/>
      <c r="E8" s="65"/>
      <c r="F8" s="66"/>
      <c r="G8" s="66"/>
      <c r="H8" s="67"/>
      <c r="I8" s="65"/>
      <c r="J8" s="66"/>
      <c r="K8" s="66"/>
      <c r="L8" s="67"/>
      <c r="M8" s="65"/>
      <c r="N8" s="66"/>
      <c r="O8" s="66"/>
      <c r="P8" s="67"/>
      <c r="Q8" s="66"/>
      <c r="R8" s="68"/>
      <c r="S8" s="69"/>
      <c r="T8" s="70"/>
      <c r="U8" s="109"/>
      <c r="V8" s="131"/>
    </row>
    <row r="9" spans="1:22" s="4" customFormat="1" ht="37.299999999999997" x14ac:dyDescent="0.3">
      <c r="A9" s="116">
        <v>1</v>
      </c>
      <c r="B9" s="42" t="s">
        <v>73</v>
      </c>
      <c r="C9" s="74" t="s">
        <v>139</v>
      </c>
      <c r="D9" s="30" t="s">
        <v>47</v>
      </c>
      <c r="E9" s="49">
        <v>25.03</v>
      </c>
      <c r="F9" s="50">
        <v>34.39</v>
      </c>
      <c r="G9" s="51">
        <v>43.71</v>
      </c>
      <c r="H9" s="52">
        <v>64.36</v>
      </c>
      <c r="I9" s="165">
        <v>1</v>
      </c>
      <c r="J9" s="166">
        <v>0</v>
      </c>
      <c r="K9" s="54" t="str">
        <f>IF(D9="8. Doc. Complexitat mitjana","0,7",IF(D9="9. Doc. Complexitat alta","9,5",IF(D9="10. Doc. Complexitat molt alta","80",IF(D9="11. Certificacions tècniques","10",IF(D9="12. Informes sectorials","2",IF(D9="21. Control i inspecció","0,40","0"))))))</f>
        <v>0</v>
      </c>
      <c r="L9" s="55" t="str">
        <f>IF(D9="1. Sol·licitud títol habilitant","0,25",IF(D9="2. Comunicació prèvia","0,25",IF(D9="3. Sol·licitud registre","0,25",IF(D9="4. Presentar DR","0,25",IF(D9="5. Aportar DR","0,1",IF(D9="8. Doc. Complexitat mitjana","0,3",IF(D9="9. Doc. Complexitat alta","2",IF(D9="10. Doc. Complexitat molt alta","5",IF(D9="11. Certificacions tècniques","3,75",IF(D9="12. Informes sectorials","0,5",IF(D9="19. Registres o llibres","1",IF(D9="21. Control i inspecció","0,15","0"))))))))))))</f>
        <v>0,25</v>
      </c>
      <c r="M9" s="49">
        <f t="shared" ref="M9:P9" si="0">+E9*I9</f>
        <v>25.03</v>
      </c>
      <c r="N9" s="50">
        <f t="shared" si="0"/>
        <v>0</v>
      </c>
      <c r="O9" s="50">
        <f t="shared" si="0"/>
        <v>0</v>
      </c>
      <c r="P9" s="52">
        <f t="shared" si="0"/>
        <v>16.09</v>
      </c>
      <c r="Q9" s="51">
        <f>SUM(M9:P9)</f>
        <v>41.120000000000005</v>
      </c>
      <c r="R9" s="56">
        <v>1</v>
      </c>
      <c r="S9" s="58">
        <v>100</v>
      </c>
      <c r="T9" s="57">
        <f>PRODUCT(R9,S9)</f>
        <v>100</v>
      </c>
      <c r="U9" s="111">
        <f>+T9*(M9+P9+N9+O9)</f>
        <v>4112</v>
      </c>
      <c r="V9" s="102"/>
    </row>
    <row r="10" spans="1:22" s="139" customFormat="1" ht="37" customHeight="1" x14ac:dyDescent="0.3">
      <c r="A10" s="209"/>
      <c r="B10" s="191" t="s">
        <v>115</v>
      </c>
      <c r="C10" s="211"/>
      <c r="D10" s="211"/>
      <c r="E10" s="212"/>
      <c r="F10" s="213"/>
      <c r="G10" s="213"/>
      <c r="H10" s="214"/>
      <c r="I10" s="212"/>
      <c r="J10" s="213"/>
      <c r="K10" s="213"/>
      <c r="L10" s="214"/>
      <c r="M10" s="212"/>
      <c r="N10" s="213"/>
      <c r="O10" s="213"/>
      <c r="P10" s="214"/>
      <c r="Q10" s="213"/>
      <c r="R10" s="212"/>
      <c r="S10" s="215"/>
      <c r="T10" s="216"/>
      <c r="U10" s="217"/>
      <c r="V10" s="138"/>
    </row>
    <row r="11" spans="1:22" s="225" customFormat="1" ht="24.9" x14ac:dyDescent="0.3">
      <c r="A11" s="218">
        <v>1</v>
      </c>
      <c r="B11" s="42" t="s">
        <v>146</v>
      </c>
      <c r="C11" s="219" t="s">
        <v>140</v>
      </c>
      <c r="D11" s="220" t="s">
        <v>47</v>
      </c>
      <c r="E11" s="195">
        <v>25.03</v>
      </c>
      <c r="F11" s="195">
        <v>34.39</v>
      </c>
      <c r="G11" s="195">
        <v>43.71</v>
      </c>
      <c r="H11" s="195">
        <v>64.36</v>
      </c>
      <c r="I11" s="195" t="str">
        <f>IF(D11="1. Sol·licitud títol habilitant","2",IF(D11="2. Comunicació prèvia","1,5",IF(D11="3. Sol·licitud registre","2",IF(D11="4. Presentar DR","1,5",IF(D11="5. Aportar DR","0,5",IF(D11="6. Còpia","0,5",IF(D11="7. Doc. Complexitat baixa","1",IF(D11="8. Doc. Complexitat mitjana","1",IF(D11="9. Doc. Complexitat alta","8",IF(D11="10. Doc. Complexitat molt alta","23",IF(D11="11. Certificacions tècniques","3,25", IF(D11="12. Informes sectorials","2,5", IF(D11="13. Certificacions Administració","4", IF(D11="14. Comunicació dades","1", IF(D11="15. Informes","3", IF(D11="16. Informació tercer","0,5",IF(D11="17. Rètol/Cartell","0,5", IF(D11="18. Etiquetatge","0,5", IF(D11="19. Registres o llibres","3", IF(D11="20. Mantenir documentació","0,5", IF(D11="21. Control i inspecció","1","0")))))))))))))))))))))</f>
        <v>2</v>
      </c>
      <c r="J11" s="195" t="str">
        <f>IF(D11="1. Sol·licitud títol habilitant","0,75",IF(D11="2. Comunicació prèvia","0,75",IF(D11="3. Sol·licitud registre","0,75",IF(D11="4. Presentar DR","0,75",IF(D11="5. Aportar DR","0,15",IF(D11="8. Doc. Complexitat mitjana","2",IF(D11="9. Doc. Complexitat alta","7,5",IF(D11="10. Doc. Complexitat molt alta","2",IF(D11="11. Certificacions tècniques","3,75",IF(D11="12. Informes sectorials","2,75",IF(D11="13. Certificacions Administració","0,75",IF(D11="15. Informes","3",IF(D11="19. Registres o llibres","1",IF(D11="21. Control i inspecció","3","0"))))))))))))))</f>
        <v>0,75</v>
      </c>
      <c r="K11" s="195" t="str">
        <f>IF(D11="8. Doc. Complexitat mitjana","0,7",IF(D11="9. Doc. Complexitat alta","9,5",IF(D11="10. Doc. Complexitat molt alta","80",IF(D11="11. Certificacions tècniques","10",IF(D11="12. Informes sectorials","2",IF(D11="21. Control i inspecció","0,40","0"))))))</f>
        <v>0</v>
      </c>
      <c r="L11" s="195" t="str">
        <f>IF(D11="1. Sol·licitud títol habilitant","0,25",IF(D11="2. Comunicació prèvia","0,25",IF(D11="3. Sol·licitud registre","0,25",IF(D11="4. Presentar DR","0,25",IF(D11="5. Aportar DR","0,1",IF(D11="8. Doc. Complexitat mitjana","0,3",IF(D11="9. Doc. Complexitat alta","2",IF(D11="10. Doc. Complexitat molt alta","5",IF(D11="11. Certificacions tècniques","3,75",IF(D11="12. Informes sectorials","0,5",IF(D11="19. Registres o llibres","1",IF(D11="21. Control i inspecció","0,15","0"))))))))))))</f>
        <v>0,25</v>
      </c>
      <c r="M11" s="195">
        <f>+E11*I11</f>
        <v>50.06</v>
      </c>
      <c r="N11" s="195">
        <f>+F11*J11</f>
        <v>25.7925</v>
      </c>
      <c r="O11" s="195">
        <f>+G11*K11</f>
        <v>0</v>
      </c>
      <c r="P11" s="195">
        <f>+H11*L11</f>
        <v>16.09</v>
      </c>
      <c r="Q11" s="195">
        <f>SUM(M11:P11)</f>
        <v>91.94250000000001</v>
      </c>
      <c r="R11" s="195">
        <v>1</v>
      </c>
      <c r="S11" s="221">
        <v>5</v>
      </c>
      <c r="T11" s="222">
        <f>PRODUCT(R11,S11)</f>
        <v>5</v>
      </c>
      <c r="U11" s="223">
        <f>+T11*(M11+P11+N11+O11)</f>
        <v>459.71250000000003</v>
      </c>
      <c r="V11" s="224"/>
    </row>
    <row r="12" spans="1:22" s="91" customFormat="1" ht="12.9" thickBot="1" x14ac:dyDescent="0.35">
      <c r="A12" s="112"/>
      <c r="B12" s="90" t="s">
        <v>55</v>
      </c>
      <c r="C12" s="72"/>
      <c r="D12" s="93"/>
      <c r="E12" s="94"/>
      <c r="F12" s="95"/>
      <c r="G12" s="96"/>
      <c r="H12" s="97"/>
      <c r="I12" s="94"/>
      <c r="J12" s="95"/>
      <c r="K12" s="95"/>
      <c r="L12" s="97"/>
      <c r="M12" s="94"/>
      <c r="N12" s="95"/>
      <c r="O12" s="95"/>
      <c r="P12" s="97"/>
      <c r="Q12" s="96"/>
      <c r="R12" s="98"/>
      <c r="S12" s="99"/>
      <c r="T12" s="100"/>
      <c r="U12" s="113">
        <f>SUM(U9:U11)</f>
        <v>4571.7124999999996</v>
      </c>
      <c r="V12" s="103"/>
    </row>
    <row r="13" spans="1:22" s="18" customFormat="1" x14ac:dyDescent="0.3">
      <c r="A13" s="106" t="s">
        <v>50</v>
      </c>
      <c r="B13" s="88" t="s">
        <v>75</v>
      </c>
      <c r="C13" s="73"/>
      <c r="D13" s="27"/>
      <c r="E13" s="46"/>
      <c r="F13" s="47"/>
      <c r="G13" s="47"/>
      <c r="H13" s="48"/>
      <c r="I13" s="46"/>
      <c r="J13" s="47"/>
      <c r="K13" s="47"/>
      <c r="L13" s="48"/>
      <c r="M13" s="46"/>
      <c r="N13" s="47"/>
      <c r="O13" s="47"/>
      <c r="P13" s="48"/>
      <c r="Q13" s="24"/>
      <c r="R13" s="28"/>
      <c r="S13" s="41"/>
      <c r="T13" s="33"/>
      <c r="U13" s="107"/>
      <c r="V13" s="131"/>
    </row>
    <row r="14" spans="1:22" s="18" customFormat="1" ht="24.9" x14ac:dyDescent="0.3">
      <c r="A14" s="108"/>
      <c r="B14" s="89" t="s">
        <v>74</v>
      </c>
      <c r="C14" s="74"/>
      <c r="D14" s="64"/>
      <c r="E14" s="65"/>
      <c r="F14" s="66"/>
      <c r="G14" s="66"/>
      <c r="H14" s="67"/>
      <c r="I14" s="65"/>
      <c r="J14" s="66"/>
      <c r="K14" s="66"/>
      <c r="L14" s="67"/>
      <c r="M14" s="65"/>
      <c r="N14" s="66"/>
      <c r="O14" s="66"/>
      <c r="P14" s="67"/>
      <c r="Q14" s="66"/>
      <c r="R14" s="68"/>
      <c r="S14" s="69"/>
      <c r="T14" s="70"/>
      <c r="U14" s="109"/>
      <c r="V14" s="131"/>
    </row>
    <row r="15" spans="1:22" s="4" customFormat="1" ht="24.9" x14ac:dyDescent="0.3">
      <c r="A15" s="233">
        <v>1</v>
      </c>
      <c r="B15" s="231" t="s">
        <v>87</v>
      </c>
      <c r="C15" s="74" t="s">
        <v>95</v>
      </c>
      <c r="D15" s="30" t="s">
        <v>39</v>
      </c>
      <c r="E15" s="49">
        <v>25.03</v>
      </c>
      <c r="F15" s="50">
        <v>34.39</v>
      </c>
      <c r="G15" s="51">
        <v>43.71</v>
      </c>
      <c r="H15" s="52">
        <v>64.36</v>
      </c>
      <c r="I15" s="165">
        <v>0.5</v>
      </c>
      <c r="J15" s="54" t="str">
        <f t="shared" ref="J15:J20" si="1">IF(D15="1. Sol·licitud títol habilitant","0,75",IF(D15="2. Comunicació prèvia","0,75",IF(D15="3. Sol·licitud registre","0,75",IF(D15="4. Presentar DR","0,75",IF(D15="5. Aportar DR","0,15",IF(D15="8. Doc. Complexitat mitjana","2",IF(D15="9. Doc. Complexitat alta","7,5",IF(D15="10. Doc. Complexitat molt alta","2",IF(D15="11. Certificacions tècniques","3,75",IF(D15="12. Informes sectorials","2,75",IF(D15="13. Certificacions Administració","0,75",IF(D15="15. Informes","3",IF(D15="19. Registres o llibres","1",IF(D15="21. Control i inspecció","3","0"))))))))))))))</f>
        <v>0</v>
      </c>
      <c r="K15" s="54" t="str">
        <f t="shared" ref="K15:K20" si="2">IF(D15="8. Doc. Complexitat mitjana","0,7",IF(D15="9. Doc. Complexitat alta","9,5",IF(D15="10. Doc. Complexitat molt alta","80",IF(D15="11. Certificacions tècniques","10",IF(D15="12. Informes sectorials","2",IF(D15="21. Control i inspecció","0,40","0"))))))</f>
        <v>0</v>
      </c>
      <c r="L15" s="55" t="str">
        <f t="shared" ref="L15:L20" si="3">IF(D15="1. Sol·licitud títol habilitant","0,25",IF(D15="2. Comunicació prèvia","0,25",IF(D15="3. Sol·licitud registre","0,25",IF(D15="4. Presentar DR","0,25",IF(D15="5. Aportar DR","0,1",IF(D15="8. Doc. Complexitat mitjana","0,3",IF(D15="9. Doc. Complexitat alta","2",IF(D15="10. Doc. Complexitat molt alta","5",IF(D15="11. Certificacions tècniques","3,75",IF(D15="12. Informes sectorials","0,5",IF(D15="19. Registres o llibres","1",IF(D15="21. Control i inspecció","0,15","0"))))))))))))</f>
        <v>0</v>
      </c>
      <c r="M15" s="49">
        <f t="shared" ref="M15:P20" si="4">+E15*I15</f>
        <v>12.515000000000001</v>
      </c>
      <c r="N15" s="50">
        <f t="shared" si="4"/>
        <v>0</v>
      </c>
      <c r="O15" s="50">
        <f t="shared" si="4"/>
        <v>0</v>
      </c>
      <c r="P15" s="52">
        <f t="shared" si="4"/>
        <v>0</v>
      </c>
      <c r="Q15" s="51">
        <f t="shared" ref="Q15:Q20" si="5">SUM(M15:P15)</f>
        <v>12.515000000000001</v>
      </c>
      <c r="R15" s="167">
        <v>1</v>
      </c>
      <c r="S15" s="168">
        <v>1000</v>
      </c>
      <c r="T15" s="57">
        <f t="shared" ref="T15:T20" si="6">PRODUCT(R15,S15)</f>
        <v>1000</v>
      </c>
      <c r="U15" s="111">
        <f t="shared" ref="U15:U20" si="7">+T15*(M15+P15+N15+O15)</f>
        <v>12515</v>
      </c>
      <c r="V15" s="102"/>
    </row>
    <row r="16" spans="1:22" s="4" customFormat="1" ht="177.65" customHeight="1" x14ac:dyDescent="0.3">
      <c r="A16" s="234"/>
      <c r="B16" s="232"/>
      <c r="C16" s="74" t="s">
        <v>95</v>
      </c>
      <c r="D16" s="30" t="s">
        <v>27</v>
      </c>
      <c r="E16" s="49">
        <v>25.03</v>
      </c>
      <c r="F16" s="50">
        <v>34.39</v>
      </c>
      <c r="G16" s="51">
        <v>43.71</v>
      </c>
      <c r="H16" s="52">
        <v>64.36</v>
      </c>
      <c r="I16" s="53" t="str">
        <f>IF(D16="1. Sol·licitud títol habilitant","2",IF(D16="2. Comunicació prèvia","1,5",IF(D16="3. Sol·licitud registre","2",IF(D16="4. Presentar DR","1,5",IF(D16="5. Aportar DR","0,5",IF(D16="6. Còpia","0,5",IF(D16="7. Doc. Complexitat baixa","1",IF(D16="8. Doc. Complexitat mitjana","1",IF(D16="9. Doc. Complexitat alta","8",IF(D16="10. Doc. Complexitat molt alta","23",IF(D16="11. Certificacions tècniques","3,25", IF(D16="12. Informes sectorials","2,5", IF(D16="13. Certificacions Administració","4", IF(D16="14. Comunicació dades","1", IF(D16="15. Informes","3", IF(D16="16. Informació tercer","0,5",IF(D16="17. Rètol/Cartell","0,5", IF(D16="18. Etiquetatge","0,5", IF(D16="19. Registres o llibres","3", IF(D16="20. Mantenir documentació","0,5", IF(D16="21. Control i inspecció","1","0")))))))))))))))))))))</f>
        <v>0,5</v>
      </c>
      <c r="J16" s="54" t="str">
        <f t="shared" si="1"/>
        <v>0</v>
      </c>
      <c r="K16" s="54" t="str">
        <f t="shared" si="2"/>
        <v>0</v>
      </c>
      <c r="L16" s="55" t="str">
        <f t="shared" si="3"/>
        <v>0</v>
      </c>
      <c r="M16" s="49">
        <f t="shared" si="4"/>
        <v>12.515000000000001</v>
      </c>
      <c r="N16" s="50">
        <f t="shared" si="4"/>
        <v>0</v>
      </c>
      <c r="O16" s="50">
        <f t="shared" si="4"/>
        <v>0</v>
      </c>
      <c r="P16" s="52">
        <f t="shared" si="4"/>
        <v>0</v>
      </c>
      <c r="Q16" s="51">
        <f t="shared" si="5"/>
        <v>12.515000000000001</v>
      </c>
      <c r="R16" s="167">
        <v>1</v>
      </c>
      <c r="S16" s="168">
        <v>1000</v>
      </c>
      <c r="T16" s="155">
        <f t="shared" si="6"/>
        <v>1000</v>
      </c>
      <c r="U16" s="111">
        <f t="shared" si="7"/>
        <v>12515</v>
      </c>
      <c r="V16" s="102"/>
    </row>
    <row r="17" spans="1:22" s="4" customFormat="1" ht="136.75" x14ac:dyDescent="0.3">
      <c r="A17" s="110">
        <v>2</v>
      </c>
      <c r="B17" s="29" t="s">
        <v>81</v>
      </c>
      <c r="C17" s="74" t="s">
        <v>94</v>
      </c>
      <c r="D17" s="30" t="s">
        <v>39</v>
      </c>
      <c r="E17" s="49">
        <v>25.03</v>
      </c>
      <c r="F17" s="50">
        <v>34.39</v>
      </c>
      <c r="G17" s="51">
        <v>43.71</v>
      </c>
      <c r="H17" s="52">
        <v>64.36</v>
      </c>
      <c r="I17" s="165">
        <v>0.5</v>
      </c>
      <c r="J17" s="54" t="str">
        <f t="shared" si="1"/>
        <v>0</v>
      </c>
      <c r="K17" s="54" t="str">
        <f t="shared" si="2"/>
        <v>0</v>
      </c>
      <c r="L17" s="55" t="str">
        <f t="shared" si="3"/>
        <v>0</v>
      </c>
      <c r="M17" s="49">
        <f t="shared" si="4"/>
        <v>12.515000000000001</v>
      </c>
      <c r="N17" s="50">
        <f t="shared" si="4"/>
        <v>0</v>
      </c>
      <c r="O17" s="50">
        <f t="shared" si="4"/>
        <v>0</v>
      </c>
      <c r="P17" s="52">
        <f t="shared" si="4"/>
        <v>0</v>
      </c>
      <c r="Q17" s="51">
        <f t="shared" si="5"/>
        <v>12.515000000000001</v>
      </c>
      <c r="R17" s="167">
        <v>1</v>
      </c>
      <c r="S17" s="168">
        <v>1000</v>
      </c>
      <c r="T17" s="57">
        <f t="shared" si="6"/>
        <v>1000</v>
      </c>
      <c r="U17" s="111">
        <f t="shared" si="7"/>
        <v>12515</v>
      </c>
      <c r="V17" s="102"/>
    </row>
    <row r="18" spans="1:22" s="4" customFormat="1" ht="124.3" x14ac:dyDescent="0.3">
      <c r="A18" s="110">
        <v>2</v>
      </c>
      <c r="B18" s="29" t="s">
        <v>84</v>
      </c>
      <c r="C18" s="74" t="s">
        <v>97</v>
      </c>
      <c r="D18" s="30" t="s">
        <v>39</v>
      </c>
      <c r="E18" s="49">
        <v>25.03</v>
      </c>
      <c r="F18" s="50">
        <v>34.39</v>
      </c>
      <c r="G18" s="51">
        <v>43.71</v>
      </c>
      <c r="H18" s="52">
        <v>64.36</v>
      </c>
      <c r="I18" s="53">
        <v>0.5</v>
      </c>
      <c r="J18" s="54" t="str">
        <f t="shared" si="1"/>
        <v>0</v>
      </c>
      <c r="K18" s="54" t="str">
        <f t="shared" si="2"/>
        <v>0</v>
      </c>
      <c r="L18" s="55" t="str">
        <f t="shared" si="3"/>
        <v>0</v>
      </c>
      <c r="M18" s="49">
        <f t="shared" si="4"/>
        <v>12.515000000000001</v>
      </c>
      <c r="N18" s="50">
        <f t="shared" si="4"/>
        <v>0</v>
      </c>
      <c r="O18" s="50">
        <f t="shared" si="4"/>
        <v>0</v>
      </c>
      <c r="P18" s="52">
        <f t="shared" si="4"/>
        <v>0</v>
      </c>
      <c r="Q18" s="51">
        <f t="shared" si="5"/>
        <v>12.515000000000001</v>
      </c>
      <c r="R18" s="167">
        <v>1</v>
      </c>
      <c r="S18" s="168">
        <v>250</v>
      </c>
      <c r="T18" s="57">
        <f t="shared" si="6"/>
        <v>250</v>
      </c>
      <c r="U18" s="111">
        <f t="shared" si="7"/>
        <v>3128.75</v>
      </c>
      <c r="V18" s="102"/>
    </row>
    <row r="19" spans="1:22" s="4" customFormat="1" ht="37.299999999999997" x14ac:dyDescent="0.3">
      <c r="A19" s="110">
        <v>3</v>
      </c>
      <c r="B19" s="29" t="s">
        <v>64</v>
      </c>
      <c r="C19" s="92" t="s">
        <v>96</v>
      </c>
      <c r="D19" s="30" t="s">
        <v>43</v>
      </c>
      <c r="E19" s="49">
        <v>25.03</v>
      </c>
      <c r="F19" s="50">
        <v>34.39</v>
      </c>
      <c r="G19" s="51">
        <v>43.71</v>
      </c>
      <c r="H19" s="52">
        <v>64.36</v>
      </c>
      <c r="I19" s="53" t="str">
        <f>IF(D19="1. Sol·licitud títol habilitant","2",IF(D19="2. Comunicació prèvia","1,5",IF(D19="3. Sol·licitud registre","2",IF(D19="4. Presentar DR","1,5",IF(D19="5. Aportar DR","0,5",IF(D19="6. Còpia","0,5",IF(D19="7. Doc. Complexitat baixa","1",IF(D19="8. Doc. Complexitat mitjana","1",IF(D19="9. Doc. Complexitat alta","8",IF(D19="10. Doc. Complexitat molt alta","23",IF(D19="11. Certificacions tècniques","3,25", IF(D19="12. Informes sectorials","2,5", IF(D19="13. Certificacions Administració","4", IF(D19="14. Comunicació dades","1", IF(D19="15. Informes","3", IF(D19="16. Informació tercer","0,5",IF(D19="17. Rètol/Cartell","0,5", IF(D19="18. Etiquetatge","0,5", IF(D19="19. Registres o llibres","3", IF(D19="20. Mantenir documentació","0,5", IF(D19="21. Control i inspecció","1","0")))))))))))))))))))))</f>
        <v>1</v>
      </c>
      <c r="J19" s="54" t="str">
        <f t="shared" si="1"/>
        <v>0</v>
      </c>
      <c r="K19" s="54" t="str">
        <f t="shared" si="2"/>
        <v>0</v>
      </c>
      <c r="L19" s="55" t="str">
        <f t="shared" si="3"/>
        <v>0</v>
      </c>
      <c r="M19" s="49">
        <f t="shared" si="4"/>
        <v>25.03</v>
      </c>
      <c r="N19" s="50">
        <f t="shared" si="4"/>
        <v>0</v>
      </c>
      <c r="O19" s="50">
        <f t="shared" si="4"/>
        <v>0</v>
      </c>
      <c r="P19" s="52">
        <f t="shared" si="4"/>
        <v>0</v>
      </c>
      <c r="Q19" s="51">
        <f t="shared" si="5"/>
        <v>25.03</v>
      </c>
      <c r="R19" s="167">
        <v>1</v>
      </c>
      <c r="S19" s="168">
        <v>250</v>
      </c>
      <c r="T19" s="57">
        <f t="shared" si="6"/>
        <v>250</v>
      </c>
      <c r="U19" s="111">
        <f t="shared" si="7"/>
        <v>6257.5</v>
      </c>
      <c r="V19" s="102"/>
    </row>
    <row r="20" spans="1:22" s="31" customFormat="1" ht="50.25" customHeight="1" x14ac:dyDescent="0.3">
      <c r="A20" s="110">
        <v>4</v>
      </c>
      <c r="B20" s="29" t="s">
        <v>61</v>
      </c>
      <c r="C20" s="75" t="s">
        <v>98</v>
      </c>
      <c r="D20" s="30" t="s">
        <v>44</v>
      </c>
      <c r="E20" s="49">
        <v>25.03</v>
      </c>
      <c r="F20" s="50">
        <v>34.39</v>
      </c>
      <c r="G20" s="51">
        <v>43.71</v>
      </c>
      <c r="H20" s="52">
        <v>64.36</v>
      </c>
      <c r="I20" s="53" t="str">
        <f>IF(D20="1. Sol·licitud títol habilitant","2",IF(D20="2. Comunicació prèvia","1,5",IF(D20="3. Sol·licitud registre","2",IF(D20="4. Presentar DR","1,5",IF(D20="5. Aportar DR","0,5",IF(D20="6. Còpia","0,5",IF(D20="7. Doc. Complexitat baixa","1",IF(D20="8. Doc. Complexitat mitjana","1",IF(D20="9. Doc. Complexitat alta","8",IF(D20="10. Doc. Complexitat molt alta","23",IF(D20="11. Certificacions tècniques","3,25", IF(D20="12. Informes sectorials","2,5", IF(D20="13. Certificacions Administració","4", IF(D20="14. Comunicació dades","1", IF(D20="15. Informes","3", IF(D20="16. Informació tercer","0,5",IF(D20="17. Rètol/Cartell","0,5", IF(D20="18. Etiquetatge","0,5", IF(D20="19. Registres o llibres","3", IF(D20="20. Mantenir documentació","0,5", IF(D20="21. Control i inspecció","1","0")))))))))))))))))))))</f>
        <v>1</v>
      </c>
      <c r="J20" s="54" t="str">
        <f t="shared" si="1"/>
        <v>3</v>
      </c>
      <c r="K20" s="54" t="str">
        <f t="shared" si="2"/>
        <v>0,40</v>
      </c>
      <c r="L20" s="55" t="str">
        <f t="shared" si="3"/>
        <v>0,15</v>
      </c>
      <c r="M20" s="49">
        <f t="shared" si="4"/>
        <v>25.03</v>
      </c>
      <c r="N20" s="50">
        <f t="shared" si="4"/>
        <v>103.17</v>
      </c>
      <c r="O20" s="50">
        <f t="shared" si="4"/>
        <v>17.484000000000002</v>
      </c>
      <c r="P20" s="52">
        <f t="shared" si="4"/>
        <v>9.6539999999999999</v>
      </c>
      <c r="Q20" s="51">
        <f t="shared" si="5"/>
        <v>155.33799999999999</v>
      </c>
      <c r="R20" s="167">
        <v>1</v>
      </c>
      <c r="S20" s="168">
        <v>120</v>
      </c>
      <c r="T20" s="57">
        <f t="shared" si="6"/>
        <v>120</v>
      </c>
      <c r="U20" s="111">
        <f t="shared" si="7"/>
        <v>18640.559999999998</v>
      </c>
      <c r="V20" s="137"/>
    </row>
    <row r="21" spans="1:22" s="91" customFormat="1" x14ac:dyDescent="0.3">
      <c r="A21" s="112"/>
      <c r="B21" s="90" t="s">
        <v>55</v>
      </c>
      <c r="C21" s="75"/>
      <c r="D21" s="93"/>
      <c r="E21" s="94"/>
      <c r="F21" s="95"/>
      <c r="G21" s="96"/>
      <c r="H21" s="97"/>
      <c r="I21" s="94"/>
      <c r="J21" s="95"/>
      <c r="K21" s="95"/>
      <c r="L21" s="97"/>
      <c r="M21" s="94"/>
      <c r="N21" s="95"/>
      <c r="O21" s="95"/>
      <c r="P21" s="97"/>
      <c r="Q21" s="96"/>
      <c r="R21" s="98"/>
      <c r="S21" s="99"/>
      <c r="T21" s="100"/>
      <c r="U21" s="113">
        <f>SUM(U15:U20)</f>
        <v>65571.81</v>
      </c>
      <c r="V21" s="103"/>
    </row>
    <row r="22" spans="1:22" s="4" customFormat="1" x14ac:dyDescent="0.3">
      <c r="A22" s="106" t="s">
        <v>52</v>
      </c>
      <c r="B22" s="88" t="s">
        <v>118</v>
      </c>
      <c r="C22" s="30"/>
      <c r="D22" s="77"/>
      <c r="E22" s="78"/>
      <c r="F22" s="79"/>
      <c r="G22" s="80"/>
      <c r="H22" s="81"/>
      <c r="I22" s="82"/>
      <c r="J22" s="83"/>
      <c r="K22" s="83"/>
      <c r="L22" s="84"/>
      <c r="M22" s="78"/>
      <c r="N22" s="79"/>
      <c r="O22" s="79"/>
      <c r="P22" s="81"/>
      <c r="Q22" s="80"/>
      <c r="R22" s="85"/>
      <c r="S22" s="86"/>
      <c r="T22" s="87"/>
      <c r="U22" s="114"/>
      <c r="V22" s="102"/>
    </row>
    <row r="23" spans="1:22" s="4" customFormat="1" ht="24.9" x14ac:dyDescent="0.3">
      <c r="A23" s="115"/>
      <c r="B23" s="89" t="s">
        <v>119</v>
      </c>
      <c r="C23" s="74"/>
      <c r="D23" s="30"/>
      <c r="E23" s="49"/>
      <c r="F23" s="50"/>
      <c r="G23" s="51"/>
      <c r="H23" s="52"/>
      <c r="I23" s="53"/>
      <c r="J23" s="54"/>
      <c r="K23" s="54"/>
      <c r="L23" s="55"/>
      <c r="M23" s="49"/>
      <c r="N23" s="50"/>
      <c r="O23" s="50"/>
      <c r="P23" s="52"/>
      <c r="Q23" s="51"/>
      <c r="R23" s="56"/>
      <c r="S23" s="58"/>
      <c r="T23" s="57"/>
      <c r="U23" s="111"/>
      <c r="V23" s="102"/>
    </row>
    <row r="24" spans="1:22" s="4" customFormat="1" ht="24.9" x14ac:dyDescent="0.3">
      <c r="A24" s="115">
        <v>1</v>
      </c>
      <c r="B24" s="42" t="s">
        <v>69</v>
      </c>
      <c r="C24" s="75" t="s">
        <v>99</v>
      </c>
      <c r="D24" s="30" t="s">
        <v>20</v>
      </c>
      <c r="E24" s="49">
        <v>25.03</v>
      </c>
      <c r="F24" s="50">
        <v>34.39</v>
      </c>
      <c r="G24" s="51">
        <v>43.71</v>
      </c>
      <c r="H24" s="52">
        <v>64.36</v>
      </c>
      <c r="I24" s="53" t="str">
        <f t="shared" ref="I24:I29" si="8">IF(D24="1. Sol·licitud títol habilitant","2",IF(D24="2. Comunicació prèvia","1,5",IF(D24="3. Sol·licitud registre","2",IF(D24="4. Presentar DR","1,5",IF(D24="5. Aportar DR","0,5",IF(D24="6. Còpia","0,5",IF(D24="7. Doc. Complexitat baixa","1",IF(D24="8. Doc. Complexitat mitjana","1",IF(D24="9. Doc. Complexitat alta","8",IF(D24="10. Doc. Complexitat molt alta","23",IF(D24="11. Certificacions tècniques","3,25", IF(D24="12. Informes sectorials","2,5", IF(D24="13. Certificacions Administració","4", IF(D24="14. Comunicació dades","1", IF(D24="15. Informes","3", IF(D24="16. Informació tercer","0,5",IF(D24="17. Rètol/Cartell","0,5", IF(D24="18. Etiquetatge","0,5", IF(D24="19. Registres o llibres","3", IF(D24="20. Mantenir documentació","0,5", IF(D24="21. Control i inspecció","1","0")))))))))))))))))))))</f>
        <v>1,5</v>
      </c>
      <c r="J24" s="54" t="str">
        <f t="shared" ref="J24:J29" si="9">IF(D24="1. Sol·licitud títol habilitant","0,75",IF(D24="2. Comunicació prèvia","0,75",IF(D24="3. Sol·licitud registre","0,75",IF(D24="4. Presentar DR","0,75",IF(D24="5. Aportar DR","0,15",IF(D24="8. Doc. Complexitat mitjana","2",IF(D24="9. Doc. Complexitat alta","7,5",IF(D24="10. Doc. Complexitat molt alta","2",IF(D24="11. Certificacions tècniques","3,75",IF(D24="12. Informes sectorials","2,75",IF(D24="13. Certificacions Administració","0,75",IF(D24="15. Informes","3",IF(D24="19. Registres o llibres","1",IF(D24="21. Control i inspecció","3","0"))))))))))))))</f>
        <v>0,75</v>
      </c>
      <c r="K24" s="54" t="str">
        <f t="shared" ref="K24:K29" si="10">IF(D24="8. Doc. Complexitat mitjana","0,7",IF(D24="9. Doc. Complexitat alta","9,5",IF(D24="10. Doc. Complexitat molt alta","80",IF(D24="11. Certificacions tècniques","10",IF(D24="12. Informes sectorials","2",IF(D24="21. Control i inspecció","0,40","0"))))))</f>
        <v>0</v>
      </c>
      <c r="L24" s="55" t="str">
        <f t="shared" ref="L24:L29" si="11">IF(D24="1. Sol·licitud títol habilitant","0,25",IF(D24="2. Comunicació prèvia","0,25",IF(D24="3. Sol·licitud registre","0,25",IF(D24="4. Presentar DR","0,25",IF(D24="5. Aportar DR","0,1",IF(D24="8. Doc. Complexitat mitjana","0,3",IF(D24="9. Doc. Complexitat alta","2",IF(D24="10. Doc. Complexitat molt alta","5",IF(D24="11. Certificacions tècniques","3,75",IF(D24="12. Informes sectorials","0,5",IF(D24="19. Registres o llibres","1",IF(D24="21. Control i inspecció","0,15","0"))))))))))))</f>
        <v>0,25</v>
      </c>
      <c r="M24" s="49">
        <f t="shared" ref="M24:P25" si="12">+E24*I24</f>
        <v>37.545000000000002</v>
      </c>
      <c r="N24" s="50">
        <f t="shared" si="12"/>
        <v>25.7925</v>
      </c>
      <c r="O24" s="50">
        <f t="shared" si="12"/>
        <v>0</v>
      </c>
      <c r="P24" s="52">
        <f t="shared" si="12"/>
        <v>16.09</v>
      </c>
      <c r="Q24" s="51">
        <f t="shared" ref="Q24:Q29" si="13">SUM(M24:P24)</f>
        <v>79.427500000000009</v>
      </c>
      <c r="R24" s="56">
        <v>0.1</v>
      </c>
      <c r="S24" s="58">
        <v>20</v>
      </c>
      <c r="T24" s="57">
        <f t="shared" ref="T24:T29" si="14">PRODUCT(R24,S24)</f>
        <v>2</v>
      </c>
      <c r="U24" s="111">
        <f t="shared" ref="U24:U29" si="15">+T24*(M24+P24+N24+O24)</f>
        <v>158.85500000000002</v>
      </c>
      <c r="V24" s="102"/>
    </row>
    <row r="25" spans="1:22" s="4" customFormat="1" ht="24.9" x14ac:dyDescent="0.3">
      <c r="A25" s="115">
        <v>2</v>
      </c>
      <c r="B25" s="42" t="s">
        <v>65</v>
      </c>
      <c r="C25" s="74" t="s">
        <v>100</v>
      </c>
      <c r="D25" s="30" t="s">
        <v>40</v>
      </c>
      <c r="E25" s="49">
        <v>25.03</v>
      </c>
      <c r="F25" s="50">
        <v>34.39</v>
      </c>
      <c r="G25" s="51">
        <v>43.71</v>
      </c>
      <c r="H25" s="52">
        <v>64.36</v>
      </c>
      <c r="I25" s="53" t="str">
        <f t="shared" si="8"/>
        <v>1</v>
      </c>
      <c r="J25" s="54" t="str">
        <f t="shared" si="9"/>
        <v>2</v>
      </c>
      <c r="K25" s="54" t="str">
        <f t="shared" si="10"/>
        <v>0,7</v>
      </c>
      <c r="L25" s="55" t="str">
        <f t="shared" si="11"/>
        <v>0,3</v>
      </c>
      <c r="M25" s="49">
        <f t="shared" si="12"/>
        <v>25.03</v>
      </c>
      <c r="N25" s="50">
        <f t="shared" si="12"/>
        <v>68.78</v>
      </c>
      <c r="O25" s="50">
        <f t="shared" si="12"/>
        <v>30.596999999999998</v>
      </c>
      <c r="P25" s="52">
        <f t="shared" si="12"/>
        <v>19.308</v>
      </c>
      <c r="Q25" s="51">
        <f t="shared" si="13"/>
        <v>143.715</v>
      </c>
      <c r="R25" s="56">
        <v>0.1</v>
      </c>
      <c r="S25" s="58">
        <v>20</v>
      </c>
      <c r="T25" s="57">
        <f t="shared" si="14"/>
        <v>2</v>
      </c>
      <c r="U25" s="111">
        <f t="shared" si="15"/>
        <v>287.43</v>
      </c>
      <c r="V25" s="102"/>
    </row>
    <row r="26" spans="1:22" s="4" customFormat="1" ht="24.9" x14ac:dyDescent="0.3">
      <c r="A26" s="233">
        <v>3</v>
      </c>
      <c r="B26" s="231" t="s">
        <v>60</v>
      </c>
      <c r="C26" s="92" t="s">
        <v>102</v>
      </c>
      <c r="D26" s="30" t="s">
        <v>40</v>
      </c>
      <c r="E26" s="49">
        <v>25.03</v>
      </c>
      <c r="F26" s="50">
        <v>34.39</v>
      </c>
      <c r="G26" s="51">
        <v>43.71</v>
      </c>
      <c r="H26" s="52">
        <v>64.36</v>
      </c>
      <c r="I26" s="53" t="str">
        <f t="shared" si="8"/>
        <v>1</v>
      </c>
      <c r="J26" s="54" t="str">
        <f t="shared" si="9"/>
        <v>2</v>
      </c>
      <c r="K26" s="54" t="str">
        <f t="shared" si="10"/>
        <v>0,7</v>
      </c>
      <c r="L26" s="55" t="str">
        <f t="shared" si="11"/>
        <v>0,3</v>
      </c>
      <c r="M26" s="49">
        <f t="shared" ref="M26:P29" si="16">+E26*I26</f>
        <v>25.03</v>
      </c>
      <c r="N26" s="50">
        <f t="shared" si="16"/>
        <v>68.78</v>
      </c>
      <c r="O26" s="50">
        <f t="shared" si="16"/>
        <v>30.596999999999998</v>
      </c>
      <c r="P26" s="52">
        <f t="shared" si="16"/>
        <v>19.308</v>
      </c>
      <c r="Q26" s="51">
        <f t="shared" si="13"/>
        <v>143.715</v>
      </c>
      <c r="R26" s="56">
        <v>0.1</v>
      </c>
      <c r="S26" s="58">
        <v>20</v>
      </c>
      <c r="T26" s="57">
        <f t="shared" si="14"/>
        <v>2</v>
      </c>
      <c r="U26" s="111">
        <f t="shared" si="15"/>
        <v>287.43</v>
      </c>
      <c r="V26" s="102"/>
    </row>
    <row r="27" spans="1:22" s="4" customFormat="1" ht="24.9" x14ac:dyDescent="0.3">
      <c r="A27" s="234"/>
      <c r="B27" s="232"/>
      <c r="C27" s="75"/>
      <c r="D27" s="30" t="s">
        <v>29</v>
      </c>
      <c r="E27" s="49">
        <v>25.03</v>
      </c>
      <c r="F27" s="50">
        <v>34.39</v>
      </c>
      <c r="G27" s="51">
        <v>43.71</v>
      </c>
      <c r="H27" s="52">
        <v>64.36</v>
      </c>
      <c r="I27" s="53" t="str">
        <f t="shared" si="8"/>
        <v>0,5</v>
      </c>
      <c r="J27" s="54" t="str">
        <f t="shared" si="9"/>
        <v>0</v>
      </c>
      <c r="K27" s="54" t="str">
        <f t="shared" si="10"/>
        <v>0</v>
      </c>
      <c r="L27" s="55" t="str">
        <f t="shared" si="11"/>
        <v>0</v>
      </c>
      <c r="M27" s="49">
        <f t="shared" si="16"/>
        <v>12.515000000000001</v>
      </c>
      <c r="N27" s="50">
        <f t="shared" si="16"/>
        <v>0</v>
      </c>
      <c r="O27" s="50">
        <f t="shared" si="16"/>
        <v>0</v>
      </c>
      <c r="P27" s="52">
        <f t="shared" si="16"/>
        <v>0</v>
      </c>
      <c r="Q27" s="51">
        <f t="shared" si="13"/>
        <v>12.515000000000001</v>
      </c>
      <c r="R27" s="56">
        <v>1</v>
      </c>
      <c r="S27" s="58">
        <v>20</v>
      </c>
      <c r="T27" s="57">
        <f t="shared" si="14"/>
        <v>20</v>
      </c>
      <c r="U27" s="111">
        <f t="shared" si="15"/>
        <v>250.3</v>
      </c>
      <c r="V27" s="102"/>
    </row>
    <row r="28" spans="1:22" s="4" customFormat="1" ht="24.9" x14ac:dyDescent="0.3">
      <c r="A28" s="233">
        <v>4</v>
      </c>
      <c r="B28" s="231" t="s">
        <v>51</v>
      </c>
      <c r="C28" s="92" t="s">
        <v>103</v>
      </c>
      <c r="D28" s="30" t="s">
        <v>40</v>
      </c>
      <c r="E28" s="49">
        <v>25.03</v>
      </c>
      <c r="F28" s="50">
        <v>34.39</v>
      </c>
      <c r="G28" s="51">
        <v>43.71</v>
      </c>
      <c r="H28" s="52">
        <v>64.36</v>
      </c>
      <c r="I28" s="53" t="str">
        <f t="shared" si="8"/>
        <v>1</v>
      </c>
      <c r="J28" s="54" t="str">
        <f t="shared" si="9"/>
        <v>2</v>
      </c>
      <c r="K28" s="54" t="str">
        <f t="shared" si="10"/>
        <v>0,7</v>
      </c>
      <c r="L28" s="55" t="str">
        <f t="shared" si="11"/>
        <v>0,3</v>
      </c>
      <c r="M28" s="49">
        <f t="shared" si="16"/>
        <v>25.03</v>
      </c>
      <c r="N28" s="50">
        <f t="shared" si="16"/>
        <v>68.78</v>
      </c>
      <c r="O28" s="50">
        <f t="shared" si="16"/>
        <v>30.596999999999998</v>
      </c>
      <c r="P28" s="52">
        <f t="shared" si="16"/>
        <v>19.308</v>
      </c>
      <c r="Q28" s="51">
        <f t="shared" si="13"/>
        <v>143.715</v>
      </c>
      <c r="R28" s="56">
        <v>0.1</v>
      </c>
      <c r="S28" s="58">
        <v>20</v>
      </c>
      <c r="T28" s="57">
        <f t="shared" si="14"/>
        <v>2</v>
      </c>
      <c r="U28" s="111">
        <f t="shared" si="15"/>
        <v>287.43</v>
      </c>
      <c r="V28" s="102"/>
    </row>
    <row r="29" spans="1:22" s="4" customFormat="1" ht="24.9" x14ac:dyDescent="0.3">
      <c r="A29" s="234"/>
      <c r="B29" s="232"/>
      <c r="C29" s="74"/>
      <c r="D29" s="30" t="s">
        <v>29</v>
      </c>
      <c r="E29" s="49">
        <v>25.03</v>
      </c>
      <c r="F29" s="50">
        <v>34.39</v>
      </c>
      <c r="G29" s="51">
        <v>43.71</v>
      </c>
      <c r="H29" s="52">
        <v>64.36</v>
      </c>
      <c r="I29" s="53" t="str">
        <f t="shared" si="8"/>
        <v>0,5</v>
      </c>
      <c r="J29" s="54" t="str">
        <f t="shared" si="9"/>
        <v>0</v>
      </c>
      <c r="K29" s="54" t="str">
        <f t="shared" si="10"/>
        <v>0</v>
      </c>
      <c r="L29" s="55" t="str">
        <f t="shared" si="11"/>
        <v>0</v>
      </c>
      <c r="M29" s="49">
        <f t="shared" si="16"/>
        <v>12.515000000000001</v>
      </c>
      <c r="N29" s="50">
        <f t="shared" si="16"/>
        <v>0</v>
      </c>
      <c r="O29" s="50">
        <f t="shared" si="16"/>
        <v>0</v>
      </c>
      <c r="P29" s="52">
        <f t="shared" si="16"/>
        <v>0</v>
      </c>
      <c r="Q29" s="51">
        <f t="shared" si="13"/>
        <v>12.515000000000001</v>
      </c>
      <c r="R29" s="56">
        <v>1</v>
      </c>
      <c r="S29" s="58">
        <v>20</v>
      </c>
      <c r="T29" s="57">
        <f t="shared" si="14"/>
        <v>20</v>
      </c>
      <c r="U29" s="111">
        <f t="shared" si="15"/>
        <v>250.3</v>
      </c>
      <c r="V29" s="102"/>
    </row>
    <row r="30" spans="1:22" s="31" customFormat="1" x14ac:dyDescent="0.3">
      <c r="A30" s="160"/>
      <c r="B30" s="89" t="s">
        <v>120</v>
      </c>
      <c r="C30" s="92"/>
      <c r="D30" s="30"/>
      <c r="E30" s="49"/>
      <c r="F30" s="50"/>
      <c r="G30" s="51"/>
      <c r="H30" s="52"/>
      <c r="I30" s="53"/>
      <c r="J30" s="54"/>
      <c r="K30" s="54"/>
      <c r="L30" s="55"/>
      <c r="M30" s="49"/>
      <c r="N30" s="50"/>
      <c r="O30" s="50"/>
      <c r="P30" s="52"/>
      <c r="Q30" s="51"/>
      <c r="R30" s="56"/>
      <c r="S30" s="58"/>
      <c r="T30" s="57"/>
      <c r="U30" s="111"/>
      <c r="V30" s="137"/>
    </row>
    <row r="31" spans="1:22" s="4" customFormat="1" ht="37.75" thickBot="1" x14ac:dyDescent="0.35">
      <c r="A31" s="110">
        <v>1</v>
      </c>
      <c r="B31" s="29" t="s">
        <v>61</v>
      </c>
      <c r="C31" s="119" t="s">
        <v>104</v>
      </c>
      <c r="D31" s="30" t="s">
        <v>44</v>
      </c>
      <c r="E31" s="49">
        <v>25.03</v>
      </c>
      <c r="F31" s="50">
        <v>34.39</v>
      </c>
      <c r="G31" s="51">
        <v>43.71</v>
      </c>
      <c r="H31" s="52">
        <v>64.36</v>
      </c>
      <c r="I31" s="53" t="str">
        <f>IF(D31="1. Sol·licitud títol habilitant","2",IF(D31="2. Comunicació prèvia","1,5",IF(D31="3. Sol·licitud registre","2",IF(D31="4. Presentar DR","1,5",IF(D31="5. Aportar DR","0,5",IF(D31="6. Còpia","0,5",IF(D31="7. Doc. Complexitat baixa","1",IF(D31="8. Doc. Complexitat mitjana","1",IF(D31="9. Doc. Complexitat alta","8",IF(D31="10. Doc. Complexitat molt alta","23",IF(D31="11. Certificacions tècniques","3,25", IF(D31="12. Informes sectorials","2,5", IF(D31="13. Certificacions Administració","4", IF(D31="14. Comunicació dades","1", IF(D31="15. Informes","3", IF(D31="16. Informació tercer","0,5",IF(D31="17. Rètol/Cartell","0,5", IF(D31="18. Etiquetatge","0,5", IF(D31="19. Registres o llibres","3", IF(D31="20. Mantenir documentació","0,5", IF(D31="21. Control i inspecció","1","0")))))))))))))))))))))</f>
        <v>1</v>
      </c>
      <c r="J31" s="54" t="str">
        <f>IF(D31="1. Sol·licitud títol habilitant","0,75",IF(D31="2. Comunicació prèvia","0,75",IF(D31="3. Sol·licitud registre","0,75",IF(D31="4. Presentar DR","0,75",IF(D31="5. Aportar DR","0,15",IF(D31="8. Doc. Complexitat mitjana","2",IF(D31="9. Doc. Complexitat alta","7,5",IF(D31="10. Doc. Complexitat molt alta","2",IF(D31="11. Certificacions tècniques","3,75",IF(D31="12. Informes sectorials","2,75",IF(D31="13. Certificacions Administració","0,75",IF(D31="15. Informes","3",IF(D31="19. Registres o llibres","1",IF(D31="21. Control i inspecció","3","0"))))))))))))))</f>
        <v>3</v>
      </c>
      <c r="K31" s="54" t="str">
        <f>IF(D31="8. Doc. Complexitat mitjana","0,7",IF(D31="9. Doc. Complexitat alta","9,5",IF(D31="10. Doc. Complexitat molt alta","80",IF(D31="11. Certificacions tècniques","10",IF(D31="12. Informes sectorials","2",IF(D31="21. Control i inspecció","0,40","0"))))))</f>
        <v>0,40</v>
      </c>
      <c r="L31" s="55" t="str">
        <f>IF(D31="1. Sol·licitud títol habilitant","0,25",IF(D31="2. Comunicació prèvia","0,25",IF(D31="3. Sol·licitud registre","0,25",IF(D31="4. Presentar DR","0,25",IF(D31="5. Aportar DR","0,1",IF(D31="8. Doc. Complexitat mitjana","0,3",IF(D31="9. Doc. Complexitat alta","2",IF(D31="10. Doc. Complexitat molt alta","5",IF(D31="11. Certificacions tècniques","3,75",IF(D31="12. Informes sectorials","0,5",IF(D31="19. Registres o llibres","1",IF(D31="21. Control i inspecció","0,15","0"))))))))))))</f>
        <v>0,15</v>
      </c>
      <c r="M31" s="49">
        <f t="shared" ref="M31:P32" si="17">+E31*I31</f>
        <v>25.03</v>
      </c>
      <c r="N31" s="50">
        <f t="shared" si="17"/>
        <v>103.17</v>
      </c>
      <c r="O31" s="50">
        <f t="shared" si="17"/>
        <v>17.484000000000002</v>
      </c>
      <c r="P31" s="52">
        <f t="shared" si="17"/>
        <v>9.6539999999999999</v>
      </c>
      <c r="Q31" s="51">
        <f>SUM(M31:P31)</f>
        <v>155.33799999999999</v>
      </c>
      <c r="R31" s="56">
        <v>1</v>
      </c>
      <c r="S31" s="58">
        <v>20</v>
      </c>
      <c r="T31" s="57">
        <f>PRODUCT(R31,S31)</f>
        <v>20</v>
      </c>
      <c r="U31" s="111">
        <f>+T31*(M31+P31+N31+O31)</f>
        <v>3106.7599999999998</v>
      </c>
      <c r="V31" s="102"/>
    </row>
    <row r="32" spans="1:22" s="4" customFormat="1" ht="98.5" customHeight="1" x14ac:dyDescent="0.3">
      <c r="A32" s="206">
        <v>2</v>
      </c>
      <c r="B32" s="207" t="s">
        <v>141</v>
      </c>
      <c r="C32" s="192" t="s">
        <v>142</v>
      </c>
      <c r="D32" s="181" t="s">
        <v>44</v>
      </c>
      <c r="E32" s="182">
        <v>25.03</v>
      </c>
      <c r="F32" s="183">
        <v>34.39</v>
      </c>
      <c r="G32" s="184">
        <v>43.71</v>
      </c>
      <c r="H32" s="185">
        <v>64.36</v>
      </c>
      <c r="I32" s="186" t="str">
        <f>IF(D32="1. Sol·licitud títol habilitant","2",IF(D32="2. Comunicació prèvia","1,5",IF(D32="3. Sol·licitud registre","2",IF(D32="4. Presentar DR","1,5",IF(D32="5. Aportar DR","0,5",IF(D32="6. Còpia","0,5",IF(D32="7. Doc. Complexitat baixa","1",IF(D32="8. Doc. Complexitat mitjana","1",IF(D32="9. Doc. Complexitat alta","8",IF(D32="10. Doc. Complexitat molt alta","23",IF(D32="11. Certificacions tècniques","3,25", IF(D32="12. Informes sectorials","2,5", IF(D32="13. Certificacions Administració","4", IF(D32="14. Comunicació dades","1", IF(D32="15. Informes","3", IF(D32="16. Informació tercer","0,5",IF(D32="17. Rètol/Cartell","0,5", IF(D32="18. Etiquetatge","0,5", IF(D32="19. Registres o llibres","3", IF(D32="20. Mantenir documentació","0,5", IF(D32="21. Control i inspecció","1","0")))))))))))))))))))))</f>
        <v>1</v>
      </c>
      <c r="J32" s="187" t="str">
        <f>IF(D32="1. Sol·licitud títol habilitant","0,75",IF(D32="2. Comunicació prèvia","0,75",IF(D32="3. Sol·licitud registre","0,75",IF(D32="4. Presentar DR","0,75",IF(D32="5. Aportar DR","0,15",IF(D32="8. Doc. Complexitat mitjana","2",IF(D32="9. Doc. Complexitat alta","7,5",IF(D32="10. Doc. Complexitat molt alta","2",IF(D32="11. Certificacions tècniques","3,75",IF(D32="12. Informes sectorials","2,75",IF(D32="13. Certificacions Administració","0,75",IF(D32="15. Informes","3",IF(D32="19. Registres o llibres","1",IF(D32="21. Control i inspecció","3","0"))))))))))))))</f>
        <v>3</v>
      </c>
      <c r="K32" s="187" t="str">
        <f>IF(D32="8. Doc. Complexitat mitjana","0,7",IF(D32="9. Doc. Complexitat alta","9,5",IF(D32="10. Doc. Complexitat molt alta","80",IF(D32="11. Certificacions tècniques","10",IF(D32="12. Informes sectorials","2",IF(D32="21. Control i inspecció","0,40","0"))))))</f>
        <v>0,40</v>
      </c>
      <c r="L32" s="188" t="str">
        <f>IF(D32="1. Sol·licitud títol habilitant","0,25",IF(D32="2. Comunicació prèvia","0,25",IF(D32="3. Sol·licitud registre","0,25",IF(D32="4. Presentar DR","0,25",IF(D32="5. Aportar DR","0,1",IF(D32="8. Doc. Complexitat mitjana","0,3",IF(D32="9. Doc. Complexitat alta","2",IF(D32="10. Doc. Complexitat molt alta","5",IF(D32="11. Certificacions tècniques","3,75",IF(D32="12. Informes sectorials","0,5",IF(D32="19. Registres o llibres","1",IF(D32="21. Control i inspecció","0,15","0"))))))))))))</f>
        <v>0,15</v>
      </c>
      <c r="M32" s="182">
        <f t="shared" si="17"/>
        <v>25.03</v>
      </c>
      <c r="N32" s="183">
        <f t="shared" si="17"/>
        <v>103.17</v>
      </c>
      <c r="O32" s="183">
        <f t="shared" si="17"/>
        <v>17.484000000000002</v>
      </c>
      <c r="P32" s="185">
        <f t="shared" si="17"/>
        <v>9.6539999999999999</v>
      </c>
      <c r="Q32" s="184">
        <f>SUM(M32:P32)</f>
        <v>155.33799999999999</v>
      </c>
      <c r="R32" s="162">
        <v>1</v>
      </c>
      <c r="S32" s="163">
        <v>20</v>
      </c>
      <c r="T32" s="189">
        <f>PRODUCT(R32,S32)</f>
        <v>20</v>
      </c>
      <c r="U32" s="190">
        <f>+T32*(M32+P32+N32+O32)</f>
        <v>3106.7599999999998</v>
      </c>
      <c r="V32" s="102"/>
    </row>
    <row r="33" spans="1:22" s="4" customFormat="1" ht="28.5" customHeight="1" x14ac:dyDescent="0.3">
      <c r="A33" s="206"/>
      <c r="B33" s="208" t="s">
        <v>127</v>
      </c>
      <c r="C33" s="192"/>
      <c r="D33" s="181"/>
      <c r="E33" s="182"/>
      <c r="F33" s="183"/>
      <c r="G33" s="184"/>
      <c r="H33" s="185"/>
      <c r="I33" s="186"/>
      <c r="J33" s="187"/>
      <c r="K33" s="187"/>
      <c r="L33" s="188"/>
      <c r="M33" s="182"/>
      <c r="N33" s="183"/>
      <c r="O33" s="183"/>
      <c r="P33" s="185"/>
      <c r="Q33" s="184"/>
      <c r="R33" s="162"/>
      <c r="S33" s="163"/>
      <c r="T33" s="189"/>
      <c r="U33" s="190"/>
      <c r="V33" s="102"/>
    </row>
    <row r="34" spans="1:22" s="4" customFormat="1" ht="40.5" customHeight="1" x14ac:dyDescent="0.3">
      <c r="A34" s="206"/>
      <c r="B34" s="207" t="s">
        <v>73</v>
      </c>
      <c r="C34" s="192" t="s">
        <v>142</v>
      </c>
      <c r="D34" s="181" t="s">
        <v>47</v>
      </c>
      <c r="E34" s="182">
        <v>25.03</v>
      </c>
      <c r="F34" s="183">
        <v>34.39</v>
      </c>
      <c r="G34" s="184">
        <v>43.71</v>
      </c>
      <c r="H34" s="185">
        <v>64.36</v>
      </c>
      <c r="I34" s="186">
        <v>1</v>
      </c>
      <c r="J34" s="187">
        <v>0</v>
      </c>
      <c r="K34" s="187" t="str">
        <f>IF(D34="8. Doc. Complexitat mitjana","0,7",IF(D34="9. Doc. Complexitat alta","9,5",IF(D34="10. Doc. Complexitat molt alta","80",IF(D34="11. Certificacions tècniques","10",IF(D34="12. Informes sectorials","2",IF(D34="21. Control i inspecció","0,40","0"))))))</f>
        <v>0</v>
      </c>
      <c r="L34" s="188" t="str">
        <f>IF(D34="1. Sol·licitud títol habilitant","0,25",IF(D34="2. Comunicació prèvia","0,25",IF(D34="3. Sol·licitud registre","0,25",IF(D34="4. Presentar DR","0,25",IF(D34="5. Aportar DR","0,1",IF(D34="8. Doc. Complexitat mitjana","0,3",IF(D34="9. Doc. Complexitat alta","2",IF(D34="10. Doc. Complexitat molt alta","5",IF(D34="11. Certificacions tècniques","3,75",IF(D34="12. Informes sectorials","0,5",IF(D34="19. Registres o llibres","1",IF(D34="21. Control i inspecció","0,15","0"))))))))))))</f>
        <v>0,25</v>
      </c>
      <c r="M34" s="182">
        <f t="shared" ref="M34" si="18">+E34*I34</f>
        <v>25.03</v>
      </c>
      <c r="N34" s="183">
        <f t="shared" ref="N34" si="19">+F34*J34</f>
        <v>0</v>
      </c>
      <c r="O34" s="183">
        <f t="shared" ref="O34" si="20">+G34*K34</f>
        <v>0</v>
      </c>
      <c r="P34" s="185">
        <f t="shared" ref="P34" si="21">+H34*L34</f>
        <v>16.09</v>
      </c>
      <c r="Q34" s="184">
        <f>SUM(M34:P34)</f>
        <v>41.120000000000005</v>
      </c>
      <c r="R34" s="162">
        <v>0.1</v>
      </c>
      <c r="S34" s="163">
        <v>200</v>
      </c>
      <c r="T34" s="189">
        <f>PRODUCT(R34,S34)</f>
        <v>20</v>
      </c>
      <c r="U34" s="190">
        <f>+T34*(M34+P34+N34+O34)</f>
        <v>822.40000000000009</v>
      </c>
      <c r="V34" s="102"/>
    </row>
    <row r="35" spans="1:22" s="91" customFormat="1" ht="24.9" x14ac:dyDescent="0.3">
      <c r="A35" s="209"/>
      <c r="B35" s="208" t="s">
        <v>116</v>
      </c>
      <c r="C35" s="192"/>
      <c r="D35" s="193"/>
      <c r="E35" s="194"/>
      <c r="F35" s="195"/>
      <c r="G35" s="196"/>
      <c r="H35" s="197"/>
      <c r="I35" s="194"/>
      <c r="J35" s="195"/>
      <c r="K35" s="195"/>
      <c r="L35" s="197"/>
      <c r="M35" s="194"/>
      <c r="N35" s="195"/>
      <c r="O35" s="195"/>
      <c r="P35" s="197"/>
      <c r="Q35" s="196"/>
      <c r="R35" s="198"/>
      <c r="S35" s="199"/>
      <c r="T35" s="200"/>
      <c r="U35" s="201"/>
      <c r="V35" s="103"/>
    </row>
    <row r="36" spans="1:22" s="91" customFormat="1" ht="37.299999999999997" x14ac:dyDescent="0.3">
      <c r="A36" s="209">
        <v>1</v>
      </c>
      <c r="B36" s="210" t="s">
        <v>54</v>
      </c>
      <c r="C36" s="181" t="s">
        <v>143</v>
      </c>
      <c r="D36" s="181" t="s">
        <v>48</v>
      </c>
      <c r="E36" s="194">
        <v>25.03</v>
      </c>
      <c r="F36" s="195">
        <v>34.39</v>
      </c>
      <c r="G36" s="196">
        <v>43.71</v>
      </c>
      <c r="H36" s="197">
        <v>64.36</v>
      </c>
      <c r="I36" s="194" t="str">
        <f>IF(D36="1. Sol·licitud títol habilitant","2",IF(D36="2. Comunicació prèvia","1,5",IF(D36="3. Sol·licitud registre","2",IF(D36="4. Presentar DR","1,5",IF(D36="5. Aportar DR","0,5",IF(D36="6. Còpia","0,5",IF(D36="7. Doc. Complexitat baixa","1",IF(D36="8. Doc. Complexitat mitjana","1",IF(D36="9. Doc. Complexitat alta","8",IF(D36="10. Doc. Complexitat molt alta","23",IF(D36="11. Certificacions tècniques","3,25", IF(D36="12. Informes sectorials","2,5", IF(D36="13. Certificacions Administració","4", IF(D36="14. Comunicació dades","1", IF(D36="15. Informes","3", IF(D36="16. Informació tercer","0,5",IF(D36="17. Rètol/Cartell","0,5", IF(D36="18. Etiquetatge","0,5", IF(D36="19. Registres o llibres","3", IF(D36="20. Mantenir documentació","0,5", IF(D36="21. Control i inspecció","1","0")))))))))))))))))))))</f>
        <v>2</v>
      </c>
      <c r="J36" s="195" t="str">
        <f>IF(D36="1. Sol·licitud títol habilitant","0,75",IF(D36="2. Comunicació prèvia","0,75",IF(D36="3. Sol·licitud registre","0,75",IF(D36="4. Presentar DR","0,75",IF(D36="5. Aportar DR","0,15",IF(D36="8. Doc. Complexitat mitjana","2",IF(D36="9. Doc. Complexitat alta","7,5",IF(D36="10. Doc. Complexitat molt alta","2",IF(D36="11. Certificacions tècniques","3,75",IF(D36="12. Informes sectorials","2,75",IF(D36="13. Certificacions Administració","0,75",IF(D36="15. Informes","3",IF(D36="19. Registres o llibres","1",IF(D36="21. Control i inspecció","3","0"))))))))))))))</f>
        <v>0,75</v>
      </c>
      <c r="K36" s="195" t="str">
        <f>IF(D36="8. Doc. Complexitat mitjana","0,7",IF(D36="9. Doc. Complexitat alta","9,5",IF(D36="10. Doc. Complexitat molt alta","80",IF(D36="11. Certificacions tècniques","10",IF(D36="12. Informes sectorials","2",IF(D36="21. Control i inspecció","0,40","0"))))))</f>
        <v>0</v>
      </c>
      <c r="L36" s="197" t="str">
        <f>IF(D36="1. Sol·licitud títol habilitant","0,25",IF(D36="2. Comunicació prèvia","0,25",IF(D36="3. Sol·licitud registre","0,25",IF(D36="4. Presentar DR","0,25",IF(D36="5. Aportar DR","0,1",IF(D36="8. Doc. Complexitat mitjana","0,3",IF(D36="9. Doc. Complexitat alta","2",IF(D36="10. Doc. Complexitat molt alta","5",IF(D36="11. Certificacions tècniques","3,75",IF(D36="12. Informes sectorials","0,5",IF(D36="19. Registres o llibres","1",IF(D36="21. Control i inspecció","0,15","0"))))))))))))</f>
        <v>0,25</v>
      </c>
      <c r="M36" s="194">
        <f t="shared" ref="M36" si="22">+E36*I36</f>
        <v>50.06</v>
      </c>
      <c r="N36" s="195">
        <f t="shared" ref="N36" si="23">+F36*J36</f>
        <v>25.7925</v>
      </c>
      <c r="O36" s="195">
        <f t="shared" ref="O36" si="24">+G36*K36</f>
        <v>0</v>
      </c>
      <c r="P36" s="197">
        <f t="shared" ref="P36" si="25">+H36*L36</f>
        <v>16.09</v>
      </c>
      <c r="Q36" s="196">
        <f>SUM(M36:P36)</f>
        <v>91.94250000000001</v>
      </c>
      <c r="R36" s="198">
        <v>0.1</v>
      </c>
      <c r="S36" s="199">
        <v>5</v>
      </c>
      <c r="T36" s="200">
        <f>PRODUCT(R36,S36)</f>
        <v>0.5</v>
      </c>
      <c r="U36" s="201">
        <f>+T36*(M36+P36+N36+O36)</f>
        <v>45.971250000000005</v>
      </c>
      <c r="V36" s="103"/>
    </row>
    <row r="37" spans="1:22" s="91" customFormat="1" x14ac:dyDescent="0.3">
      <c r="A37" s="112"/>
      <c r="B37" s="90" t="s">
        <v>55</v>
      </c>
      <c r="C37" s="92"/>
      <c r="D37" s="93"/>
      <c r="E37" s="94"/>
      <c r="F37" s="95"/>
      <c r="G37" s="96"/>
      <c r="H37" s="97"/>
      <c r="I37" s="94"/>
      <c r="J37" s="95"/>
      <c r="K37" s="95"/>
      <c r="L37" s="97"/>
      <c r="M37" s="94"/>
      <c r="N37" s="95"/>
      <c r="O37" s="95"/>
      <c r="P37" s="97"/>
      <c r="Q37" s="96"/>
      <c r="R37" s="98"/>
      <c r="S37" s="99"/>
      <c r="T37" s="100"/>
      <c r="U37" s="113">
        <f>SUM(U24:U36)</f>
        <v>8603.6362499999996</v>
      </c>
      <c r="V37" s="103"/>
    </row>
    <row r="38" spans="1:22" s="4" customFormat="1" ht="24.9" x14ac:dyDescent="0.3">
      <c r="A38" s="106" t="s">
        <v>53</v>
      </c>
      <c r="B38" s="88" t="s">
        <v>86</v>
      </c>
      <c r="C38" s="75"/>
      <c r="D38" s="30"/>
      <c r="E38" s="49"/>
      <c r="F38" s="50"/>
      <c r="G38" s="51"/>
      <c r="H38" s="52"/>
      <c r="I38" s="53"/>
      <c r="J38" s="54"/>
      <c r="K38" s="54"/>
      <c r="L38" s="55"/>
      <c r="M38" s="49"/>
      <c r="N38" s="50"/>
      <c r="O38" s="50"/>
      <c r="P38" s="52"/>
      <c r="Q38" s="51"/>
      <c r="R38" s="56"/>
      <c r="S38" s="58"/>
      <c r="T38" s="57"/>
      <c r="U38" s="111"/>
      <c r="V38" s="102"/>
    </row>
    <row r="39" spans="1:22" s="4" customFormat="1" ht="24.9" x14ac:dyDescent="0.3">
      <c r="A39" s="115"/>
      <c r="B39" s="89" t="s">
        <v>122</v>
      </c>
      <c r="C39" s="75"/>
      <c r="D39" s="30"/>
      <c r="E39" s="49"/>
      <c r="F39" s="50"/>
      <c r="G39" s="51"/>
      <c r="H39" s="52"/>
      <c r="I39" s="53"/>
      <c r="J39" s="54"/>
      <c r="K39" s="54"/>
      <c r="L39" s="55"/>
      <c r="M39" s="49"/>
      <c r="N39" s="50"/>
      <c r="O39" s="50"/>
      <c r="P39" s="52"/>
      <c r="Q39" s="51"/>
      <c r="R39" s="56"/>
      <c r="S39" s="58"/>
      <c r="T39" s="57"/>
      <c r="U39" s="111"/>
      <c r="V39" s="102"/>
    </row>
    <row r="40" spans="1:22" s="4" customFormat="1" ht="37.299999999999997" x14ac:dyDescent="0.3">
      <c r="A40" s="116">
        <v>1</v>
      </c>
      <c r="B40" s="45" t="s">
        <v>54</v>
      </c>
      <c r="C40" s="30" t="s">
        <v>117</v>
      </c>
      <c r="D40" s="30" t="s">
        <v>48</v>
      </c>
      <c r="E40" s="49">
        <v>25.03</v>
      </c>
      <c r="F40" s="50">
        <v>34.39</v>
      </c>
      <c r="G40" s="51">
        <v>43.71</v>
      </c>
      <c r="H40" s="52">
        <v>64.36</v>
      </c>
      <c r="I40" s="53" t="str">
        <f>IF(D40="1. Sol·licitud títol habilitant","2",IF(D40="2. Comunicació prèvia","1,5",IF(D40="3. Sol·licitud registre","2",IF(D40="4. Presentar DR","1,5",IF(D40="5. Aportar DR","0,5",IF(D40="6. Còpia","0,5",IF(D40="7. Doc. Complexitat baixa","1",IF(D40="8. Doc. Complexitat mitjana","1",IF(D40="9. Doc. Complexitat alta","8",IF(D40="10. Doc. Complexitat molt alta","23",IF(D40="11. Certificacions tècniques","3,25", IF(D40="12. Informes sectorials","2,5", IF(D40="13. Certificacions Administració","4", IF(D40="14. Comunicació dades","1", IF(D40="15. Informes","3", IF(D40="16. Informació tercer","0,5",IF(D40="17. Rètol/Cartell","0,5", IF(D40="18. Etiquetatge","0,5", IF(D40="19. Registres o llibres","3", IF(D40="20. Mantenir documentació","0,5", IF(D40="21. Control i inspecció","1","0")))))))))))))))))))))</f>
        <v>2</v>
      </c>
      <c r="J40" s="54" t="str">
        <f>IF(D40="1. Sol·licitud títol habilitant","0,75",IF(D40="2. Comunicació prèvia","0,75",IF(D40="3. Sol·licitud registre","0,75",IF(D40="4. Presentar DR","0,75",IF(D40="5. Aportar DR","0,15",IF(D40="8. Doc. Complexitat mitjana","2",IF(D40="9. Doc. Complexitat alta","7,5",IF(D40="10. Doc. Complexitat molt alta","2",IF(D40="11. Certificacions tècniques","3,75",IF(D40="12. Informes sectorials","2,75",IF(D40="13. Certificacions Administració","0,75",IF(D40="15. Informes","3",IF(D40="19. Registres o llibres","1",IF(D40="21. Control i inspecció","3","0"))))))))))))))</f>
        <v>0,75</v>
      </c>
      <c r="K40" s="54" t="str">
        <f>IF(D40="8. Doc. Complexitat mitjana","0,7",IF(D40="9. Doc. Complexitat alta","9,5",IF(D40="10. Doc. Complexitat molt alta","80",IF(D40="11. Certificacions tècniques","10",IF(D40="12. Informes sectorials","2",IF(D40="21. Control i inspecció","0,40","0"))))))</f>
        <v>0</v>
      </c>
      <c r="L40" s="55" t="str">
        <f>IF(D40="1. Sol·licitud títol habilitant","0,25",IF(D40="2. Comunicació prèvia","0,25",IF(D40="3. Sol·licitud registre","0,25",IF(D40="4. Presentar DR","0,25",IF(D40="5. Aportar DR","0,1",IF(D40="8. Doc. Complexitat mitjana","0,3",IF(D40="9. Doc. Complexitat alta","2",IF(D40="10. Doc. Complexitat molt alta","5",IF(D40="11. Certificacions tècniques","3,75",IF(D40="12. Informes sectorials","0,5",IF(D40="19. Registres o llibres","1",IF(D40="21. Control i inspecció","0,15","0"))))))))))))</f>
        <v>0,25</v>
      </c>
      <c r="M40" s="49">
        <f t="shared" ref="M40:P40" si="26">+E40*I40</f>
        <v>50.06</v>
      </c>
      <c r="N40" s="50">
        <f t="shared" si="26"/>
        <v>25.7925</v>
      </c>
      <c r="O40" s="50">
        <f t="shared" si="26"/>
        <v>0</v>
      </c>
      <c r="P40" s="52">
        <f t="shared" si="26"/>
        <v>16.09</v>
      </c>
      <c r="Q40" s="51">
        <f>SUM(M40:P40)</f>
        <v>91.94250000000001</v>
      </c>
      <c r="R40" s="56">
        <v>0.1</v>
      </c>
      <c r="S40" s="58">
        <v>20</v>
      </c>
      <c r="T40" s="57">
        <f>PRODUCT(R40,S40)</f>
        <v>2</v>
      </c>
      <c r="U40" s="111">
        <f>+T40*(M40+P40+N40+O40)</f>
        <v>183.88500000000002</v>
      </c>
      <c r="V40" s="102"/>
    </row>
    <row r="41" spans="1:22" s="4" customFormat="1" ht="24.9" x14ac:dyDescent="0.3">
      <c r="A41" s="115"/>
      <c r="B41" s="89" t="s">
        <v>121</v>
      </c>
      <c r="C41" s="75"/>
      <c r="D41" s="30"/>
      <c r="E41" s="49"/>
      <c r="F41" s="50"/>
      <c r="G41" s="51"/>
      <c r="H41" s="52"/>
      <c r="I41" s="53"/>
      <c r="J41" s="54"/>
      <c r="K41" s="54"/>
      <c r="L41" s="55"/>
      <c r="M41" s="49"/>
      <c r="N41" s="50"/>
      <c r="O41" s="50"/>
      <c r="P41" s="52"/>
      <c r="Q41" s="51"/>
      <c r="R41" s="56"/>
      <c r="S41" s="58"/>
      <c r="T41" s="57"/>
      <c r="U41" s="111"/>
      <c r="V41" s="102"/>
    </row>
    <row r="42" spans="1:22" s="4" customFormat="1" ht="49.5" customHeight="1" x14ac:dyDescent="0.3">
      <c r="A42" s="110">
        <v>1</v>
      </c>
      <c r="B42" s="29" t="s">
        <v>61</v>
      </c>
      <c r="C42" s="74" t="s">
        <v>106</v>
      </c>
      <c r="D42" s="30" t="s">
        <v>44</v>
      </c>
      <c r="E42" s="49">
        <v>25.03</v>
      </c>
      <c r="F42" s="50">
        <v>34.39</v>
      </c>
      <c r="G42" s="51">
        <v>43.71</v>
      </c>
      <c r="H42" s="52">
        <v>64.36</v>
      </c>
      <c r="I42" s="53" t="str">
        <f>IF(D42="1. Sol·licitud títol habilitant","2",IF(D42="2. Comunicació prèvia","1,5",IF(D42="3. Sol·licitud registre","2",IF(D42="4. Presentar DR","1,5",IF(D42="5. Aportar DR","0,5",IF(D42="6. Còpia","0,5",IF(D42="7. Doc. Complexitat baixa","1",IF(D42="8. Doc. Complexitat mitjana","1",IF(D42="9. Doc. Complexitat alta","8",IF(D42="10. Doc. Complexitat molt alta","23",IF(D42="11. Certificacions tècniques","3,25", IF(D42="12. Informes sectorials","2,5", IF(D42="13. Certificacions Administració","4", IF(D42="14. Comunicació dades","1", IF(D42="15. Informes","3", IF(D42="16. Informació tercer","0,5",IF(D42="17. Rètol/Cartell","0,5", IF(D42="18. Etiquetatge","0,5", IF(D42="19. Registres o llibres","3", IF(D42="20. Mantenir documentació","0,5", IF(D42="21. Control i inspecció","1","0")))))))))))))))))))))</f>
        <v>1</v>
      </c>
      <c r="J42" s="54" t="str">
        <f>IF(D42="1. Sol·licitud títol habilitant","0,75",IF(D42="2. Comunicació prèvia","0,75",IF(D42="3. Sol·licitud registre","0,75",IF(D42="4. Presentar DR","0,75",IF(D42="5. Aportar DR","0,15",IF(D42="8. Doc. Complexitat mitjana","2",IF(D42="9. Doc. Complexitat alta","7,5",IF(D42="10. Doc. Complexitat molt alta","2",IF(D42="11. Certificacions tècniques","3,75",IF(D42="12. Informes sectorials","2,75",IF(D42="13. Certificacions Administració","0,75",IF(D42="15. Informes","3",IF(D42="19. Registres o llibres","1",IF(D42="21. Control i inspecció","3","0"))))))))))))))</f>
        <v>3</v>
      </c>
      <c r="K42" s="54" t="str">
        <f>IF(D42="8. Doc. Complexitat mitjana","0,7",IF(D42="9. Doc. Complexitat alta","9,5",IF(D42="10. Doc. Complexitat molt alta","80",IF(D42="11. Certificacions tècniques","10",IF(D42="12. Informes sectorials","2",IF(D42="21. Control i inspecció","0,40","0"))))))</f>
        <v>0,40</v>
      </c>
      <c r="L42" s="55" t="str">
        <f>IF(D42="1. Sol·licitud títol habilitant","0,25",IF(D42="2. Comunicació prèvia","0,25",IF(D42="3. Sol·licitud registre","0,25",IF(D42="4. Presentar DR","0,25",IF(D42="5. Aportar DR","0,1",IF(D42="8. Doc. Complexitat mitjana","0,3",IF(D42="9. Doc. Complexitat alta","2",IF(D42="10. Doc. Complexitat molt alta","5",IF(D42="11. Certificacions tècniques","3,75",IF(D42="12. Informes sectorials","0,5",IF(D42="19. Registres o llibres","1",IF(D42="21. Control i inspecció","0,15","0"))))))))))))</f>
        <v>0,15</v>
      </c>
      <c r="M42" s="49">
        <f>+E42*I42</f>
        <v>25.03</v>
      </c>
      <c r="N42" s="50">
        <f>+F42*J42</f>
        <v>103.17</v>
      </c>
      <c r="O42" s="50">
        <f>+G42*K42</f>
        <v>17.484000000000002</v>
      </c>
      <c r="P42" s="52">
        <f>+H42*L42</f>
        <v>9.6539999999999999</v>
      </c>
      <c r="Q42" s="51">
        <f>SUM(M42:P42)</f>
        <v>155.33799999999999</v>
      </c>
      <c r="R42" s="56">
        <v>1</v>
      </c>
      <c r="S42" s="58">
        <v>20</v>
      </c>
      <c r="T42" s="57">
        <f>PRODUCT(R42,S42)</f>
        <v>20</v>
      </c>
      <c r="U42" s="111">
        <f>+T42*(M42+P42+N42+O42)</f>
        <v>3106.7599999999998</v>
      </c>
      <c r="V42" s="102"/>
    </row>
    <row r="43" spans="1:22" s="91" customFormat="1" x14ac:dyDescent="0.3">
      <c r="A43" s="112"/>
      <c r="B43" s="90" t="s">
        <v>55</v>
      </c>
      <c r="C43" s="92"/>
      <c r="D43" s="93"/>
      <c r="E43" s="94"/>
      <c r="F43" s="95"/>
      <c r="G43" s="96"/>
      <c r="H43" s="97"/>
      <c r="I43" s="94"/>
      <c r="J43" s="95"/>
      <c r="K43" s="95"/>
      <c r="L43" s="97"/>
      <c r="M43" s="94"/>
      <c r="N43" s="95"/>
      <c r="O43" s="95"/>
      <c r="P43" s="97"/>
      <c r="Q43" s="96"/>
      <c r="R43" s="98"/>
      <c r="S43" s="99"/>
      <c r="T43" s="100"/>
      <c r="U43" s="113">
        <f>SUM(U40:U42)</f>
        <v>3290.645</v>
      </c>
      <c r="V43" s="103"/>
    </row>
    <row r="44" spans="1:22" s="4" customFormat="1" ht="24.9" x14ac:dyDescent="0.3">
      <c r="A44" s="106" t="s">
        <v>68</v>
      </c>
      <c r="B44" s="88" t="s">
        <v>83</v>
      </c>
      <c r="C44" s="75"/>
      <c r="D44" s="30"/>
      <c r="E44" s="49"/>
      <c r="F44" s="50"/>
      <c r="G44" s="51"/>
      <c r="H44" s="52"/>
      <c r="I44" s="53"/>
      <c r="J44" s="54"/>
      <c r="K44" s="54"/>
      <c r="L44" s="55"/>
      <c r="M44" s="49"/>
      <c r="N44" s="50"/>
      <c r="O44" s="50"/>
      <c r="P44" s="52"/>
      <c r="Q44" s="51"/>
      <c r="R44" s="56"/>
      <c r="S44" s="58"/>
      <c r="T44" s="57"/>
      <c r="U44" s="111"/>
      <c r="V44" s="102"/>
    </row>
    <row r="45" spans="1:22" s="31" customFormat="1" ht="24.9" x14ac:dyDescent="0.3">
      <c r="A45" s="160"/>
      <c r="B45" s="89" t="s">
        <v>76</v>
      </c>
      <c r="C45" s="75"/>
      <c r="D45" s="30"/>
      <c r="E45" s="49"/>
      <c r="F45" s="50"/>
      <c r="G45" s="51"/>
      <c r="H45" s="52"/>
      <c r="I45" s="53"/>
      <c r="J45" s="54"/>
      <c r="K45" s="54"/>
      <c r="L45" s="55"/>
      <c r="M45" s="49"/>
      <c r="N45" s="50"/>
      <c r="O45" s="50"/>
      <c r="P45" s="52"/>
      <c r="Q45" s="51"/>
      <c r="R45" s="56"/>
      <c r="S45" s="58"/>
      <c r="T45" s="57"/>
      <c r="U45" s="111"/>
      <c r="V45" s="137"/>
    </row>
    <row r="46" spans="1:22" s="31" customFormat="1" ht="24.9" x14ac:dyDescent="0.3">
      <c r="A46" s="110">
        <v>1</v>
      </c>
      <c r="B46" s="29" t="s">
        <v>70</v>
      </c>
      <c r="C46" s="74" t="s">
        <v>107</v>
      </c>
      <c r="D46" s="30" t="s">
        <v>44</v>
      </c>
      <c r="E46" s="49">
        <v>25.03</v>
      </c>
      <c r="F46" s="50">
        <v>34.39</v>
      </c>
      <c r="G46" s="51">
        <v>43.71</v>
      </c>
      <c r="H46" s="52">
        <v>64.36</v>
      </c>
      <c r="I46" s="53" t="str">
        <f>IF(D46="1. Sol·licitud títol habilitant","2",IF(D46="2. Comunicació prèvia","1,5",IF(D46="3. Sol·licitud registre","2",IF(D46="4. Presentar DR","1,5",IF(D46="5. Aportar DR","0,5",IF(D46="6. Còpia","0,5",IF(D46="7. Doc. Complexitat baixa","1",IF(D46="8. Doc. Complexitat mitjana","1",IF(D46="9. Doc. Complexitat alta","8",IF(D46="10. Doc. Complexitat molt alta","23",IF(D46="11. Certificacions tècniques","3,25", IF(D46="12. Informes sectorials","2,5", IF(D46="13. Certificacions Administració","4", IF(D46="14. Comunicació dades","1", IF(D46="15. Informes","3", IF(D46="16. Informació tercer","0,5",IF(D46="17. Rètol/Cartell","0,5", IF(D46="18. Etiquetatge","0,5", IF(D46="19. Registres o llibres","3", IF(D46="20. Mantenir documentació","0,5", IF(D46="21. Control i inspecció","1","0")))))))))))))))))))))</f>
        <v>1</v>
      </c>
      <c r="J46" s="54" t="str">
        <f>IF(D46="1. Sol·licitud títol habilitant","0,75",IF(D46="2. Comunicació prèvia","0,75",IF(D46="3. Sol·licitud registre","0,75",IF(D46="4. Presentar DR","0,75",IF(D46="5. Aportar DR","0,15",IF(D46="8. Doc. Complexitat mitjana","2",IF(D46="9. Doc. Complexitat alta","7,5",IF(D46="10. Doc. Complexitat molt alta","2",IF(D46="11. Certificacions tècniques","3,75",IF(D46="12. Informes sectorials","2,75",IF(D46="13. Certificacions Administració","0,75",IF(D46="15. Informes","3",IF(D46="19. Registres o llibres","1",IF(D46="21. Control i inspecció","3","0"))))))))))))))</f>
        <v>3</v>
      </c>
      <c r="K46" s="54" t="str">
        <f>IF(D46="8. Doc. Complexitat mitjana","0,7",IF(D46="9. Doc. Complexitat alta","9,5",IF(D46="10. Doc. Complexitat molt alta","80",IF(D46="11. Certificacions tècniques","10",IF(D46="12. Informes sectorials","2",IF(D46="21. Control i inspecció","0,40","0"))))))</f>
        <v>0,40</v>
      </c>
      <c r="L46" s="55" t="str">
        <f>IF(D46="1. Sol·licitud títol habilitant","0,25",IF(D46="2. Comunicació prèvia","0,25",IF(D46="3. Sol·licitud registre","0,25",IF(D46="4. Presentar DR","0,25",IF(D46="5. Aportar DR","0,1",IF(D46="8. Doc. Complexitat mitjana","0,3",IF(D46="9. Doc. Complexitat alta","2",IF(D46="10. Doc. Complexitat molt alta","5",IF(D46="11. Certificacions tècniques","3,75",IF(D46="12. Informes sectorials","0,5",IF(D46="19. Registres o llibres","1",IF(D46="21. Control i inspecció","0,15","0"))))))))))))</f>
        <v>0,15</v>
      </c>
      <c r="M46" s="49">
        <f>+E46*I46</f>
        <v>25.03</v>
      </c>
      <c r="N46" s="50">
        <f>+F46*J46</f>
        <v>103.17</v>
      </c>
      <c r="O46" s="50">
        <f>+G46*K46</f>
        <v>17.484000000000002</v>
      </c>
      <c r="P46" s="52">
        <f>+H46*L46</f>
        <v>9.6539999999999999</v>
      </c>
      <c r="Q46" s="51">
        <f>SUM(M46:P46)</f>
        <v>155.33799999999999</v>
      </c>
      <c r="R46" s="56">
        <v>1</v>
      </c>
      <c r="S46" s="58">
        <v>30</v>
      </c>
      <c r="T46" s="57">
        <f>PRODUCT(R46,S46)</f>
        <v>30</v>
      </c>
      <c r="U46" s="111">
        <f>+T46*(M46+P46+N46+O46)</f>
        <v>4660.1399999999994</v>
      </c>
      <c r="V46" s="137"/>
    </row>
    <row r="47" spans="1:22" s="139" customFormat="1" x14ac:dyDescent="0.3">
      <c r="A47" s="112"/>
      <c r="B47" s="90" t="s">
        <v>55</v>
      </c>
      <c r="C47" s="92"/>
      <c r="D47" s="93"/>
      <c r="E47" s="94"/>
      <c r="F47" s="95"/>
      <c r="G47" s="96"/>
      <c r="H47" s="97"/>
      <c r="I47" s="94"/>
      <c r="J47" s="95"/>
      <c r="K47" s="95"/>
      <c r="L47" s="97"/>
      <c r="M47" s="94"/>
      <c r="N47" s="95"/>
      <c r="O47" s="95"/>
      <c r="P47" s="97"/>
      <c r="Q47" s="96"/>
      <c r="R47" s="98"/>
      <c r="S47" s="99"/>
      <c r="T47" s="100"/>
      <c r="U47" s="113">
        <f>SUM(U46)</f>
        <v>4660.1399999999994</v>
      </c>
      <c r="V47" s="138"/>
    </row>
    <row r="48" spans="1:22" s="91" customFormat="1" x14ac:dyDescent="0.3">
      <c r="A48" s="106" t="s">
        <v>11</v>
      </c>
      <c r="B48" s="141" t="s">
        <v>71</v>
      </c>
      <c r="C48" s="144"/>
      <c r="D48" s="145"/>
      <c r="E48" s="146"/>
      <c r="F48" s="147"/>
      <c r="G48" s="148"/>
      <c r="H48" s="149"/>
      <c r="I48" s="146"/>
      <c r="J48" s="147"/>
      <c r="K48" s="147"/>
      <c r="L48" s="149"/>
      <c r="M48" s="146"/>
      <c r="N48" s="147"/>
      <c r="O48" s="147"/>
      <c r="P48" s="149"/>
      <c r="Q48" s="148"/>
      <c r="R48" s="150"/>
      <c r="S48" s="151"/>
      <c r="T48" s="152"/>
      <c r="U48" s="153"/>
      <c r="V48" s="103"/>
    </row>
    <row r="49" spans="1:22" s="91" customFormat="1" ht="42" customHeight="1" x14ac:dyDescent="0.3">
      <c r="A49" s="178"/>
      <c r="B49" s="203" t="s">
        <v>123</v>
      </c>
      <c r="C49" s="192"/>
      <c r="D49" s="193"/>
      <c r="E49" s="194"/>
      <c r="F49" s="195"/>
      <c r="G49" s="196"/>
      <c r="H49" s="197"/>
      <c r="I49" s="194"/>
      <c r="J49" s="195"/>
      <c r="K49" s="195"/>
      <c r="L49" s="197"/>
      <c r="M49" s="194"/>
      <c r="N49" s="195"/>
      <c r="O49" s="195"/>
      <c r="P49" s="197"/>
      <c r="Q49" s="196"/>
      <c r="R49" s="198"/>
      <c r="S49" s="199"/>
      <c r="T49" s="200"/>
      <c r="U49" s="201"/>
      <c r="V49" s="103"/>
    </row>
    <row r="50" spans="1:22" s="91" customFormat="1" ht="29.5" customHeight="1" x14ac:dyDescent="0.3">
      <c r="A50" s="272">
        <v>1</v>
      </c>
      <c r="B50" s="266" t="s">
        <v>124</v>
      </c>
      <c r="C50" s="268" t="s">
        <v>144</v>
      </c>
      <c r="D50" s="193" t="s">
        <v>40</v>
      </c>
      <c r="E50" s="194">
        <v>25.03</v>
      </c>
      <c r="F50" s="195">
        <v>34.39</v>
      </c>
      <c r="G50" s="196">
        <v>43.71</v>
      </c>
      <c r="H50" s="197">
        <v>64.36</v>
      </c>
      <c r="I50" s="194" t="str">
        <f t="shared" ref="I50:I53" si="27">IF(D50="1. Sol·licitud títol habilitant","2",IF(D50="2. Comunicació prèvia","1,5",IF(D50="3. Sol·licitud registre","2",IF(D50="4. Presentar DR","1,5",IF(D50="5. Aportar DR","0,5",IF(D50="6. Còpia","0,5",IF(D50="7. Doc. Complexitat baixa","1",IF(D50="8. Doc. Complexitat mitjana","1",IF(D50="9. Doc. Complexitat alta","8",IF(D50="10. Doc. Complexitat molt alta","23",IF(D50="11. Certificacions tècniques","3,25", IF(D50="12. Informes sectorials","2,5", IF(D50="13. Certificacions Administració","4", IF(D50="14. Comunicació dades","1", IF(D50="15. Informes","3", IF(D50="16. Informació tercer","0,5",IF(D50="17. Rètol/Cartell","0,5", IF(D50="18. Etiquetatge","0,5", IF(D50="19. Registres o llibres","3", IF(D50="20. Mantenir documentació","0,5", IF(D50="21. Control i inspecció","1","0")))))))))))))))))))))</f>
        <v>1</v>
      </c>
      <c r="J50" s="195" t="str">
        <f t="shared" ref="J50:J53" si="28">IF(D50="1. Sol·licitud títol habilitant","0,75",IF(D50="2. Comunicació prèvia","0,75",IF(D50="3. Sol·licitud registre","0,75",IF(D50="4. Presentar DR","0,75",IF(D50="5. Aportar DR","0,15",IF(D50="8. Doc. Complexitat mitjana","2",IF(D50="9. Doc. Complexitat alta","7,5",IF(D50="10. Doc. Complexitat molt alta","2",IF(D50="11. Certificacions tècniques","3,75",IF(D50="12. Informes sectorials","2,75",IF(D50="13. Certificacions Administració","0,75",IF(D50="15. Informes","3",IF(D50="19. Registres o llibres","1",IF(D50="21. Control i inspecció","3","0"))))))))))))))</f>
        <v>2</v>
      </c>
      <c r="K50" s="195" t="str">
        <f t="shared" ref="K50:K53" si="29">IF(D50="8. Doc. Complexitat mitjana","0,7",IF(D50="9. Doc. Complexitat alta","9,5",IF(D50="10. Doc. Complexitat molt alta","80",IF(D50="11. Certificacions tècniques","10",IF(D50="12. Informes sectorials","2",IF(D50="21. Control i inspecció","0,40","0"))))))</f>
        <v>0,7</v>
      </c>
      <c r="L50" s="197" t="str">
        <f t="shared" ref="L50:L53" si="30">IF(D50="1. Sol·licitud títol habilitant","0,25",IF(D50="2. Comunicació prèvia","0,25",IF(D50="3. Sol·licitud registre","0,25",IF(D50="4. Presentar DR","0,25",IF(D50="5. Aportar DR","0,1",IF(D50="8. Doc. Complexitat mitjana","0,3",IF(D50="9. Doc. Complexitat alta","2",IF(D50="10. Doc. Complexitat molt alta","5",IF(D50="11. Certificacions tècniques","3,75",IF(D50="12. Informes sectorials","0,5",IF(D50="19. Registres o llibres","1",IF(D50="21. Control i inspecció","0,15","0"))))))))))))</f>
        <v>0,3</v>
      </c>
      <c r="M50" s="194">
        <f t="shared" ref="M50:M53" si="31">+E50*I50</f>
        <v>25.03</v>
      </c>
      <c r="N50" s="195">
        <f t="shared" ref="N50:N53" si="32">+F50*J50</f>
        <v>68.78</v>
      </c>
      <c r="O50" s="195">
        <f t="shared" ref="O50:O53" si="33">+G50*K50</f>
        <v>30.596999999999998</v>
      </c>
      <c r="P50" s="197">
        <f t="shared" ref="P50:P53" si="34">+H50*L50</f>
        <v>19.308</v>
      </c>
      <c r="Q50" s="196">
        <f t="shared" ref="Q50:Q53" si="35">SUM(M50:P50)</f>
        <v>143.715</v>
      </c>
      <c r="R50" s="198">
        <v>0.1</v>
      </c>
      <c r="S50" s="199">
        <v>200</v>
      </c>
      <c r="T50" s="200">
        <f t="shared" ref="T50:T53" si="36">PRODUCT(R50,S50)</f>
        <v>20</v>
      </c>
      <c r="U50" s="201">
        <f t="shared" ref="U50:U53" si="37">+T50*(M50+P50+N50+O50)</f>
        <v>2874.3</v>
      </c>
      <c r="V50" s="103"/>
    </row>
    <row r="51" spans="1:22" s="91" customFormat="1" ht="29.5" customHeight="1" x14ac:dyDescent="0.3">
      <c r="A51" s="273"/>
      <c r="B51" s="267"/>
      <c r="C51" s="269"/>
      <c r="D51" s="193" t="s">
        <v>29</v>
      </c>
      <c r="E51" s="194">
        <v>25.03</v>
      </c>
      <c r="F51" s="195">
        <v>34.39</v>
      </c>
      <c r="G51" s="196">
        <v>43.71</v>
      </c>
      <c r="H51" s="197">
        <v>64.36</v>
      </c>
      <c r="I51" s="194" t="str">
        <f t="shared" si="27"/>
        <v>0,5</v>
      </c>
      <c r="J51" s="195" t="str">
        <f t="shared" si="28"/>
        <v>0</v>
      </c>
      <c r="K51" s="195" t="str">
        <f t="shared" si="29"/>
        <v>0</v>
      </c>
      <c r="L51" s="197" t="str">
        <f t="shared" si="30"/>
        <v>0</v>
      </c>
      <c r="M51" s="194">
        <f t="shared" si="31"/>
        <v>12.515000000000001</v>
      </c>
      <c r="N51" s="195">
        <f t="shared" si="32"/>
        <v>0</v>
      </c>
      <c r="O51" s="195">
        <f t="shared" si="33"/>
        <v>0</v>
      </c>
      <c r="P51" s="197">
        <f t="shared" si="34"/>
        <v>0</v>
      </c>
      <c r="Q51" s="196">
        <f t="shared" si="35"/>
        <v>12.515000000000001</v>
      </c>
      <c r="R51" s="198">
        <v>1</v>
      </c>
      <c r="S51" s="199">
        <v>200</v>
      </c>
      <c r="T51" s="200">
        <f t="shared" si="36"/>
        <v>200</v>
      </c>
      <c r="U51" s="201">
        <f t="shared" si="37"/>
        <v>2503</v>
      </c>
      <c r="V51" s="103"/>
    </row>
    <row r="52" spans="1:22" s="205" customFormat="1" ht="48.55" customHeight="1" x14ac:dyDescent="0.3">
      <c r="A52" s="272">
        <v>2</v>
      </c>
      <c r="B52" s="266" t="s">
        <v>128</v>
      </c>
      <c r="C52" s="268" t="s">
        <v>145</v>
      </c>
      <c r="D52" s="193" t="s">
        <v>40</v>
      </c>
      <c r="E52" s="194">
        <v>25.03</v>
      </c>
      <c r="F52" s="195">
        <v>34.39</v>
      </c>
      <c r="G52" s="196">
        <v>43.71</v>
      </c>
      <c r="H52" s="197">
        <v>64.36</v>
      </c>
      <c r="I52" s="194" t="str">
        <f t="shared" si="27"/>
        <v>1</v>
      </c>
      <c r="J52" s="195" t="str">
        <f t="shared" si="28"/>
        <v>2</v>
      </c>
      <c r="K52" s="195" t="str">
        <f t="shared" si="29"/>
        <v>0,7</v>
      </c>
      <c r="L52" s="197" t="str">
        <f t="shared" si="30"/>
        <v>0,3</v>
      </c>
      <c r="M52" s="194">
        <f t="shared" si="31"/>
        <v>25.03</v>
      </c>
      <c r="N52" s="195">
        <f t="shared" si="32"/>
        <v>68.78</v>
      </c>
      <c r="O52" s="195">
        <f t="shared" si="33"/>
        <v>30.596999999999998</v>
      </c>
      <c r="P52" s="197">
        <f t="shared" si="34"/>
        <v>19.308</v>
      </c>
      <c r="Q52" s="196">
        <f t="shared" si="35"/>
        <v>143.715</v>
      </c>
      <c r="R52" s="198">
        <v>1</v>
      </c>
      <c r="S52" s="199">
        <v>200</v>
      </c>
      <c r="T52" s="200">
        <f t="shared" si="36"/>
        <v>200</v>
      </c>
      <c r="U52" s="201">
        <f t="shared" si="37"/>
        <v>28743</v>
      </c>
      <c r="V52" s="204"/>
    </row>
    <row r="53" spans="1:22" s="205" customFormat="1" ht="47.5" customHeight="1" x14ac:dyDescent="0.3">
      <c r="A53" s="273"/>
      <c r="B53" s="267"/>
      <c r="C53" s="269"/>
      <c r="D53" s="193" t="s">
        <v>29</v>
      </c>
      <c r="E53" s="194">
        <v>25.03</v>
      </c>
      <c r="F53" s="195">
        <v>34.39</v>
      </c>
      <c r="G53" s="196">
        <v>43.71</v>
      </c>
      <c r="H53" s="197">
        <v>64.36</v>
      </c>
      <c r="I53" s="194" t="str">
        <f t="shared" si="27"/>
        <v>0,5</v>
      </c>
      <c r="J53" s="195" t="str">
        <f t="shared" si="28"/>
        <v>0</v>
      </c>
      <c r="K53" s="195" t="str">
        <f t="shared" si="29"/>
        <v>0</v>
      </c>
      <c r="L53" s="197" t="str">
        <f t="shared" si="30"/>
        <v>0</v>
      </c>
      <c r="M53" s="194">
        <f t="shared" si="31"/>
        <v>12.515000000000001</v>
      </c>
      <c r="N53" s="195">
        <f t="shared" si="32"/>
        <v>0</v>
      </c>
      <c r="O53" s="195">
        <f t="shared" si="33"/>
        <v>0</v>
      </c>
      <c r="P53" s="197">
        <f t="shared" si="34"/>
        <v>0</v>
      </c>
      <c r="Q53" s="196">
        <f t="shared" si="35"/>
        <v>12.515000000000001</v>
      </c>
      <c r="R53" s="198">
        <v>1</v>
      </c>
      <c r="S53" s="199">
        <v>200</v>
      </c>
      <c r="T53" s="200">
        <f t="shared" si="36"/>
        <v>200</v>
      </c>
      <c r="U53" s="201">
        <f t="shared" si="37"/>
        <v>2503</v>
      </c>
      <c r="V53" s="204"/>
    </row>
    <row r="54" spans="1:22" s="205" customFormat="1" ht="47.5" customHeight="1" x14ac:dyDescent="0.3">
      <c r="A54" s="226"/>
      <c r="B54" s="227" t="s">
        <v>147</v>
      </c>
      <c r="C54" s="228" t="s">
        <v>148</v>
      </c>
      <c r="D54" s="193" t="s">
        <v>47</v>
      </c>
      <c r="E54" s="194">
        <v>25.03</v>
      </c>
      <c r="F54" s="195">
        <v>34.39</v>
      </c>
      <c r="G54" s="196">
        <v>43.71</v>
      </c>
      <c r="H54" s="197">
        <v>64.36</v>
      </c>
      <c r="I54" s="194" t="str">
        <f>IF(D54="1. Sol·licitud títol habilitant","2",IF(D54="2. Comunicació prèvia","1,5",IF(D54="3. Sol·licitud registre","2",IF(D54="4. Presentar DR","1,5",IF(D54="5. Aportar DR","0,5",IF(D54="6. Còpia","0,5",IF(D54="7. Doc. Complexitat baixa","1",IF(D54="8. Doc. Complexitat mitjana","1",IF(D54="9. Doc. Complexitat alta","8",IF(D54="10. Doc. Complexitat molt alta","23",IF(D54="11. Certificacions tècniques","3,25", IF(D54="12. Informes sectorials","2,5", IF(D54="13. Certificacions Administració","4", IF(D54="14. Comunicació dades","1", IF(D54="15. Informes","3", IF(D54="16. Informació tercer","0,5",IF(D54="17. Rètol/Cartell","0,5", IF(D54="18. Etiquetatge","0,5", IF(D54="19. Registres o llibres","3", IF(D54="20. Mantenir documentació","0,5", IF(D54="21. Control i inspecció","1","0")))))))))))))))))))))</f>
        <v>2</v>
      </c>
      <c r="J54" s="195" t="str">
        <f>IF(D54="1. Sol·licitud títol habilitant","0,75",IF(D54="2. Comunicació prèvia","0,75",IF(D54="3. Sol·licitud registre","0,75",IF(D54="4. Presentar DR","0,75",IF(D54="5. Aportar DR","0,15",IF(D54="8. Doc. Complexitat mitjana","2",IF(D54="9. Doc. Complexitat alta","7,5",IF(D54="10. Doc. Complexitat molt alta","2",IF(D54="11. Certificacions tècniques","3,75",IF(D54="12. Informes sectorials","2,75",IF(D54="13. Certificacions Administració","0,75",IF(D54="15. Informes","3",IF(D54="19. Registres o llibres","1",IF(D54="21. Control i inspecció","3","0"))))))))))))))</f>
        <v>0,75</v>
      </c>
      <c r="K54" s="195" t="str">
        <f>IF(D54="8. Doc. Complexitat mitjana","0,7",IF(D54="9. Doc. Complexitat alta","9,5",IF(D54="10. Doc. Complexitat molt alta","80",IF(D54="11. Certificacions tècniques","10",IF(D54="12. Informes sectorials","2",IF(D54="21. Control i inspecció","0,40","0"))))))</f>
        <v>0</v>
      </c>
      <c r="L54" s="197" t="str">
        <f>IF(D54="1. Sol·licitud títol habilitant","0,25",IF(D54="2. Comunicació prèvia","0,25",IF(D54="3. Sol·licitud registre","0,25",IF(D54="4. Presentar DR","0,25",IF(D54="5. Aportar DR","0,1",IF(D54="8. Doc. Complexitat mitjana","0,3",IF(D54="9. Doc. Complexitat alta","2",IF(D54="10. Doc. Complexitat molt alta","5",IF(D54="11. Certificacions tècniques","3,75",IF(D54="12. Informes sectorials","0,5",IF(D54="19. Registres o llibres","1",IF(D54="21. Control i inspecció","0,15","0"))))))))))))</f>
        <v>0,25</v>
      </c>
      <c r="M54" s="194">
        <f>+E54*I54</f>
        <v>50.06</v>
      </c>
      <c r="N54" s="195">
        <f>+F54*J54</f>
        <v>25.7925</v>
      </c>
      <c r="O54" s="195">
        <f>+G54*K54</f>
        <v>0</v>
      </c>
      <c r="P54" s="197">
        <f>+H54*L54</f>
        <v>16.09</v>
      </c>
      <c r="Q54" s="196">
        <f>SUM(M54:P54)</f>
        <v>91.94250000000001</v>
      </c>
      <c r="R54" s="198">
        <v>1</v>
      </c>
      <c r="S54" s="199">
        <v>5</v>
      </c>
      <c r="T54" s="200">
        <f>PRODUCT(R54,S54)</f>
        <v>5</v>
      </c>
      <c r="U54" s="201">
        <f>+T54*(M54+P54+N54+O54)</f>
        <v>459.71250000000003</v>
      </c>
      <c r="V54" s="204"/>
    </row>
    <row r="55" spans="1:22" s="91" customFormat="1" x14ac:dyDescent="0.3">
      <c r="A55" s="143"/>
      <c r="B55" s="89" t="s">
        <v>66</v>
      </c>
      <c r="C55" s="144"/>
      <c r="D55" s="145"/>
      <c r="E55" s="146"/>
      <c r="F55" s="147"/>
      <c r="G55" s="148"/>
      <c r="H55" s="149"/>
      <c r="I55" s="146"/>
      <c r="J55" s="147"/>
      <c r="K55" s="147"/>
      <c r="L55" s="149"/>
      <c r="M55" s="146"/>
      <c r="N55" s="147"/>
      <c r="O55" s="147"/>
      <c r="P55" s="149"/>
      <c r="Q55" s="148"/>
      <c r="R55" s="150"/>
      <c r="S55" s="151"/>
      <c r="T55" s="152"/>
      <c r="U55" s="153"/>
      <c r="V55" s="103"/>
    </row>
    <row r="56" spans="1:22" s="91" customFormat="1" ht="24.9" x14ac:dyDescent="0.3">
      <c r="A56" s="142">
        <v>1</v>
      </c>
      <c r="B56" s="157" t="s">
        <v>67</v>
      </c>
      <c r="C56" s="75" t="s">
        <v>138</v>
      </c>
      <c r="D56" s="30" t="s">
        <v>29</v>
      </c>
      <c r="E56" s="53">
        <v>25.03</v>
      </c>
      <c r="F56" s="54">
        <v>34.39</v>
      </c>
      <c r="G56" s="154">
        <v>43.71</v>
      </c>
      <c r="H56" s="55">
        <v>64.36</v>
      </c>
      <c r="I56" s="53" t="str">
        <f>IF(D56="1. Sol·licitud títol habilitant","2",IF(D56="2. Comunicació prèvia","1,5",IF(D56="3. Sol·licitud registre","2",IF(D56="4. Presentar DR","1,5",IF(D56="5. Aportar DR","0,5",IF(D56="6. Còpia","0,5",IF(D56="7. Doc. Complexitat baixa","1",IF(D56="8. Doc. Complexitat mitjana","1",IF(D56="9. Doc. Complexitat alta","8",IF(D56="10. Doc. Complexitat molt alta","23",IF(D56="11. Certificacions tècniques","3,25", IF(D56="12. Informes sectorials","2,5", IF(D56="13. Certificacions Administració","4", IF(D56="14. Comunicació dades","1", IF(D56="15. Informes","3", IF(D56="16. Informació tercer","0,5",IF(D56="17. Rètol/Cartell","0,5", IF(D56="18. Etiquetatge","0,5", IF(D56="19. Registres o llibres","3", IF(D56="20. Mantenir documentació","0,5", IF(D56="21. Control i inspecció","1","0")))))))))))))))))))))</f>
        <v>0,5</v>
      </c>
      <c r="J56" s="54" t="str">
        <f>IF(D56="1. Sol·licitud títol habilitant","0,75",IF(D56="2. Comunicació prèvia","0,75",IF(D56="3. Sol·licitud registre","0,75",IF(D56="4. Presentar DR","0,75",IF(D56="5. Aportar DR","0,15",IF(D56="8. Doc. Complexitat mitjana","2",IF(D56="9. Doc. Complexitat alta","7,5",IF(D56="10. Doc. Complexitat molt alta","2",IF(D56="11. Certificacions tècniques","3,75",IF(D56="12. Informes sectorials","2,75",IF(D56="13. Certificacions Administració","0,75",IF(D56="15. Informes","3",IF(D56="19. Registres o llibres","1",IF(D56="21. Control i inspecció","3","0"))))))))))))))</f>
        <v>0</v>
      </c>
      <c r="K56" s="54" t="str">
        <f>IF(D56="8. Doc. Complexitat mitjana","0,7",IF(D56="9. Doc. Complexitat alta","9,5",IF(D56="10. Doc. Complexitat molt alta","80",IF(D56="11. Certificacions tècniques","10",IF(D56="12. Informes sectorials","2",IF(D56="21. Control i inspecció","0,40","0"))))))</f>
        <v>0</v>
      </c>
      <c r="L56" s="55" t="str">
        <f>IF(D56="1. Sol·licitud títol habilitant","0,25",IF(D56="2. Comunicació prèvia","0,25",IF(D56="3. Sol·licitud registre","0,25",IF(D56="4. Presentar DR","0,25",IF(D56="5. Aportar DR","0,1",IF(D56="8. Doc. Complexitat mitjana","0,3",IF(D56="9. Doc. Complexitat alta","2",IF(D56="10. Doc. Complexitat molt alta","5",IF(D56="11. Certificacions tècniques","3,75",IF(D56="12. Informes sectorials","0,5",IF(D56="19. Registres o llibres","1",IF(D56="21. Control i inspecció","0,15","0"))))))))))))</f>
        <v>0</v>
      </c>
      <c r="M56" s="53">
        <f>+E56*I56</f>
        <v>12.515000000000001</v>
      </c>
      <c r="N56" s="54">
        <f>+F56*J56</f>
        <v>0</v>
      </c>
      <c r="O56" s="54">
        <f>+G56*K56</f>
        <v>0</v>
      </c>
      <c r="P56" s="55">
        <f>+H56*L56</f>
        <v>0</v>
      </c>
      <c r="Q56" s="154">
        <f>SUM(M56:P56)</f>
        <v>12.515000000000001</v>
      </c>
      <c r="R56" s="167">
        <v>1</v>
      </c>
      <c r="S56" s="168">
        <v>100</v>
      </c>
      <c r="T56" s="155">
        <f>PRODUCT(R56,S56)</f>
        <v>100</v>
      </c>
      <c r="U56" s="156">
        <f>+T56*(M56+P56+N56+O56)</f>
        <v>1251.5</v>
      </c>
      <c r="V56" s="103"/>
    </row>
    <row r="57" spans="1:22" s="91" customFormat="1" x14ac:dyDescent="0.3">
      <c r="A57" s="112"/>
      <c r="B57" s="90" t="s">
        <v>55</v>
      </c>
      <c r="C57" s="92"/>
      <c r="D57" s="93"/>
      <c r="E57" s="94"/>
      <c r="F57" s="95"/>
      <c r="G57" s="96"/>
      <c r="H57" s="97"/>
      <c r="I57" s="94"/>
      <c r="J57" s="95"/>
      <c r="K57" s="95"/>
      <c r="L57" s="97"/>
      <c r="M57" s="94"/>
      <c r="N57" s="95"/>
      <c r="O57" s="95"/>
      <c r="P57" s="97"/>
      <c r="Q57" s="96"/>
      <c r="R57" s="98"/>
      <c r="S57" s="99"/>
      <c r="T57" s="100"/>
      <c r="U57" s="113">
        <f>SUM(U50:U56)</f>
        <v>38334.512500000004</v>
      </c>
      <c r="V57" s="103"/>
    </row>
    <row r="58" spans="1:22" s="91" customFormat="1" x14ac:dyDescent="0.3">
      <c r="A58" s="106" t="s">
        <v>77</v>
      </c>
      <c r="B58" s="141" t="s">
        <v>78</v>
      </c>
      <c r="C58" s="144"/>
      <c r="D58" s="145"/>
      <c r="E58" s="146"/>
      <c r="F58" s="147"/>
      <c r="G58" s="148"/>
      <c r="H58" s="149"/>
      <c r="I58" s="146"/>
      <c r="J58" s="147"/>
      <c r="K58" s="147"/>
      <c r="L58" s="149"/>
      <c r="M58" s="146"/>
      <c r="N58" s="147"/>
      <c r="O58" s="147"/>
      <c r="P58" s="149"/>
      <c r="Q58" s="148"/>
      <c r="R58" s="150"/>
      <c r="S58" s="151"/>
      <c r="T58" s="152"/>
      <c r="U58" s="153"/>
      <c r="V58" s="103"/>
    </row>
    <row r="59" spans="1:22" s="91" customFormat="1" ht="24.9" x14ac:dyDescent="0.3">
      <c r="A59" s="143"/>
      <c r="B59" s="89" t="s">
        <v>79</v>
      </c>
      <c r="C59" s="144"/>
      <c r="D59" s="145"/>
      <c r="E59" s="146"/>
      <c r="F59" s="147"/>
      <c r="G59" s="148"/>
      <c r="H59" s="149"/>
      <c r="I59" s="146"/>
      <c r="J59" s="147"/>
      <c r="K59" s="147"/>
      <c r="L59" s="149"/>
      <c r="M59" s="146"/>
      <c r="N59" s="147"/>
      <c r="O59" s="147"/>
      <c r="P59" s="149"/>
      <c r="Q59" s="148"/>
      <c r="R59" s="150"/>
      <c r="S59" s="151"/>
      <c r="T59" s="152"/>
      <c r="U59" s="153"/>
      <c r="V59" s="103"/>
    </row>
    <row r="60" spans="1:22" s="91" customFormat="1" ht="24.9" x14ac:dyDescent="0.3">
      <c r="A60" s="142">
        <v>1</v>
      </c>
      <c r="B60" s="157" t="s">
        <v>80</v>
      </c>
      <c r="C60" s="75" t="s">
        <v>111</v>
      </c>
      <c r="D60" s="30" t="s">
        <v>47</v>
      </c>
      <c r="E60" s="53">
        <v>25.03</v>
      </c>
      <c r="F60" s="54">
        <v>34.39</v>
      </c>
      <c r="G60" s="154">
        <v>43.71</v>
      </c>
      <c r="H60" s="55">
        <v>64.36</v>
      </c>
      <c r="I60" s="53" t="str">
        <f>IF(D60="1. Sol·licitud títol habilitant","2",IF(D60="2. Comunicació prèvia","1,5",IF(D60="3. Sol·licitud registre","2",IF(D60="4. Presentar DR","1,5",IF(D60="5. Aportar DR","0,5",IF(D60="6. Còpia","0,5",IF(D60="7. Doc. Complexitat baixa","1",IF(D60="8. Doc. Complexitat mitjana","1",IF(D60="9. Doc. Complexitat alta","8",IF(D60="10. Doc. Complexitat molt alta","23",IF(D60="11. Certificacions tècniques","3,25", IF(D60="12. Informes sectorials","2,5", IF(D60="13. Certificacions Administració","4", IF(D60="14. Comunicació dades","1", IF(D60="15. Informes","3", IF(D60="16. Informació tercer","0,5",IF(D60="17. Rètol/Cartell","0,5", IF(D60="18. Etiquetatge","0,5", IF(D60="19. Registres o llibres","3", IF(D60="20. Mantenir documentació","0,5", IF(D60="21. Control i inspecció","1","0")))))))))))))))))))))</f>
        <v>2</v>
      </c>
      <c r="J60" s="54" t="str">
        <f>IF(D60="1. Sol·licitud títol habilitant","0,75",IF(D60="2. Comunicació prèvia","0,75",IF(D60="3. Sol·licitud registre","0,75",IF(D60="4. Presentar DR","0,75",IF(D60="5. Aportar DR","0,15",IF(D60="8. Doc. Complexitat mitjana","2",IF(D60="9. Doc. Complexitat alta","7,5",IF(D60="10. Doc. Complexitat molt alta","2",IF(D60="11. Certificacions tècniques","3,75",IF(D60="12. Informes sectorials","2,75",IF(D60="13. Certificacions Administració","0,75",IF(D60="15. Informes","3",IF(D60="19. Registres o llibres","1",IF(D60="21. Control i inspecció","3","0"))))))))))))))</f>
        <v>0,75</v>
      </c>
      <c r="K60" s="54" t="str">
        <f>IF(D60="8. Doc. Complexitat mitjana","0,7",IF(D60="9. Doc. Complexitat alta","9,5",IF(D60="10. Doc. Complexitat molt alta","80",IF(D60="11. Certificacions tècniques","10",IF(D60="12. Informes sectorials","2",IF(D60="21. Control i inspecció","0,40","0"))))))</f>
        <v>0</v>
      </c>
      <c r="L60" s="55" t="str">
        <f>IF(D60="1. Sol·licitud títol habilitant","0,25",IF(D60="2. Comunicació prèvia","0,25",IF(D60="3. Sol·licitud registre","0,25",IF(D60="4. Presentar DR","0,25",IF(D60="5. Aportar DR","0,1",IF(D60="8. Doc. Complexitat mitjana","0,3",IF(D60="9. Doc. Complexitat alta","2",IF(D60="10. Doc. Complexitat molt alta","5",IF(D60="11. Certificacions tècniques","3,75",IF(D60="12. Informes sectorials","0,5",IF(D60="19. Registres o llibres","1",IF(D60="21. Control i inspecció","0,15","0"))))))))))))</f>
        <v>0,25</v>
      </c>
      <c r="M60" s="53">
        <f>+E60*I60</f>
        <v>50.06</v>
      </c>
      <c r="N60" s="54">
        <f>+F60*J60</f>
        <v>25.7925</v>
      </c>
      <c r="O60" s="54">
        <f>+G60*K60</f>
        <v>0</v>
      </c>
      <c r="P60" s="55">
        <f>+H60*L60</f>
        <v>16.09</v>
      </c>
      <c r="Q60" s="154">
        <f>SUM(M60:P60)</f>
        <v>91.94250000000001</v>
      </c>
      <c r="R60" s="167">
        <v>1</v>
      </c>
      <c r="S60" s="168">
        <v>5</v>
      </c>
      <c r="T60" s="155">
        <f>PRODUCT(R60,S60)</f>
        <v>5</v>
      </c>
      <c r="U60" s="156">
        <f>+T60*(M60+P60+N60+O60)</f>
        <v>459.71250000000003</v>
      </c>
      <c r="V60" s="103"/>
    </row>
    <row r="61" spans="1:22" s="91" customFormat="1" x14ac:dyDescent="0.3">
      <c r="A61" s="112"/>
      <c r="B61" s="90" t="s">
        <v>55</v>
      </c>
      <c r="C61" s="92"/>
      <c r="D61" s="93"/>
      <c r="E61" s="94"/>
      <c r="F61" s="95"/>
      <c r="G61" s="96"/>
      <c r="H61" s="97"/>
      <c r="I61" s="94"/>
      <c r="J61" s="95"/>
      <c r="K61" s="95"/>
      <c r="L61" s="97"/>
      <c r="M61" s="94"/>
      <c r="N61" s="95"/>
      <c r="O61" s="95"/>
      <c r="P61" s="97"/>
      <c r="Q61" s="96"/>
      <c r="R61" s="98"/>
      <c r="S61" s="99"/>
      <c r="T61" s="100"/>
      <c r="U61" s="113">
        <f>SUM(U60)</f>
        <v>459.71250000000003</v>
      </c>
      <c r="V61" s="103"/>
    </row>
    <row r="62" spans="1:22" s="91" customFormat="1" ht="16.95" customHeight="1" thickBot="1" x14ac:dyDescent="0.35">
      <c r="A62" s="117"/>
      <c r="B62" s="118" t="s">
        <v>56</v>
      </c>
      <c r="C62" s="119"/>
      <c r="D62" s="120"/>
      <c r="E62" s="121"/>
      <c r="F62" s="122"/>
      <c r="G62" s="123"/>
      <c r="H62" s="124"/>
      <c r="I62" s="121"/>
      <c r="J62" s="122"/>
      <c r="K62" s="122"/>
      <c r="L62" s="124"/>
      <c r="M62" s="121"/>
      <c r="N62" s="122"/>
      <c r="O62" s="122"/>
      <c r="P62" s="124"/>
      <c r="Q62" s="123"/>
      <c r="R62" s="125"/>
      <c r="S62" s="126"/>
      <c r="T62" s="127"/>
      <c r="U62" s="128">
        <f>SUM(U43,U12, U21, U37,U57,U61,U47)</f>
        <v>125492.16875</v>
      </c>
      <c r="V62" s="103"/>
    </row>
    <row r="63" spans="1:22" s="18" customFormat="1" ht="44.5" customHeight="1" x14ac:dyDescent="0.3">
      <c r="A63" s="229" t="s">
        <v>88</v>
      </c>
      <c r="B63" s="230"/>
      <c r="C63" s="230"/>
      <c r="D63" s="230"/>
      <c r="E63" s="230"/>
      <c r="F63" s="230"/>
      <c r="G63" s="230"/>
      <c r="H63" s="230"/>
      <c r="I63" s="230"/>
      <c r="J63" s="230"/>
      <c r="K63" s="230"/>
      <c r="L63" s="230"/>
      <c r="M63" s="230"/>
      <c r="N63" s="230"/>
      <c r="O63" s="230"/>
      <c r="P63" s="230"/>
      <c r="Q63" s="230"/>
      <c r="R63" s="230"/>
      <c r="S63" s="230"/>
      <c r="T63" s="230"/>
      <c r="U63" s="230"/>
    </row>
    <row r="64" spans="1:22" s="136" customFormat="1" x14ac:dyDescent="0.3">
      <c r="A64" s="132"/>
      <c r="B64" s="133"/>
      <c r="C64" s="134"/>
      <c r="D64" s="133"/>
      <c r="E64" s="133"/>
      <c r="F64" s="133"/>
      <c r="G64" s="133"/>
      <c r="H64" s="133"/>
      <c r="I64" s="133"/>
      <c r="J64" s="133"/>
      <c r="K64" s="133"/>
      <c r="L64" s="133"/>
      <c r="M64" s="133"/>
      <c r="N64" s="133"/>
      <c r="O64" s="133"/>
      <c r="P64" s="133"/>
      <c r="Q64" s="133"/>
      <c r="R64" s="133"/>
      <c r="S64" s="135"/>
      <c r="T64" s="131"/>
      <c r="U64" s="131"/>
    </row>
  </sheetData>
  <sheetProtection formatCells="0" formatColumns="0" formatRows="0" insertColumns="0" insertRows="0" insertHyperlinks="0" deleteColumns="0" deleteRows="0" sort="0" autoFilter="0" pivotTables="0"/>
  <mergeCells count="36">
    <mergeCell ref="B52:B53"/>
    <mergeCell ref="C52:C53"/>
    <mergeCell ref="A50:A51"/>
    <mergeCell ref="A52:A53"/>
    <mergeCell ref="A63:U63"/>
    <mergeCell ref="U4:U5"/>
    <mergeCell ref="P5:P6"/>
    <mergeCell ref="S4:S5"/>
    <mergeCell ref="B26:B27"/>
    <mergeCell ref="A26:A27"/>
    <mergeCell ref="H5:H6"/>
    <mergeCell ref="L5:L6"/>
    <mergeCell ref="M5:M6"/>
    <mergeCell ref="N5:N6"/>
    <mergeCell ref="O5:O6"/>
    <mergeCell ref="B28:B29"/>
    <mergeCell ref="A28:A29"/>
    <mergeCell ref="A15:A16"/>
    <mergeCell ref="B50:B51"/>
    <mergeCell ref="C50:C51"/>
    <mergeCell ref="A1:U1"/>
    <mergeCell ref="J5:J6"/>
    <mergeCell ref="B15:B16"/>
    <mergeCell ref="K5:K6"/>
    <mergeCell ref="I5:I6"/>
    <mergeCell ref="A2:T2"/>
    <mergeCell ref="A4:A6"/>
    <mergeCell ref="T4:T5"/>
    <mergeCell ref="D4:D6"/>
    <mergeCell ref="E4:H4"/>
    <mergeCell ref="I4:L4"/>
    <mergeCell ref="M4:P4"/>
    <mergeCell ref="R4:R5"/>
    <mergeCell ref="E5:E6"/>
    <mergeCell ref="F5:F6"/>
    <mergeCell ref="G5:G6"/>
  </mergeCells>
  <pageMargins left="0.15748031496062992" right="0.15748031496062992" top="0.15748031496062992" bottom="0.31496062992125984" header="0" footer="0"/>
  <pageSetup paperSize="8" scale="83" fitToHeight="2" orientation="landscape" cellComments="asDisplayed" r:id="rId1"/>
  <headerFooter alignWithMargins="0">
    <oddFooter>&amp;C&amp;P&amp;R&amp;D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categories!$B$4:$B$24</xm:f>
          </x14:formula1>
          <xm:sqref>D46 D15:D29 D9 D12 D31:D44 D48:D61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9"/>
  <sheetViews>
    <sheetView zoomScale="86" zoomScaleNormal="86" workbookViewId="0">
      <selection activeCell="B12" sqref="B12"/>
    </sheetView>
  </sheetViews>
  <sheetFormatPr defaultColWidth="9.15234375" defaultRowHeight="12.45" x14ac:dyDescent="0.3"/>
  <cols>
    <col min="1" max="1" width="44.15234375" customWidth="1"/>
    <col min="2" max="2" width="42" customWidth="1"/>
    <col min="3" max="12" width="9.15234375" customWidth="1"/>
    <col min="256" max="256" width="12.69140625" customWidth="1"/>
    <col min="257" max="257" width="0.84375" customWidth="1"/>
    <col min="258" max="268" width="9.15234375" customWidth="1"/>
    <col min="512" max="512" width="12.69140625" customWidth="1"/>
    <col min="513" max="513" width="0.84375" customWidth="1"/>
    <col min="514" max="524" width="9.15234375" customWidth="1"/>
    <col min="768" max="768" width="12.69140625" customWidth="1"/>
    <col min="769" max="769" width="0.84375" customWidth="1"/>
    <col min="770" max="780" width="9.15234375" customWidth="1"/>
    <col min="1024" max="1024" width="12.69140625" customWidth="1"/>
    <col min="1025" max="1025" width="0.84375" customWidth="1"/>
    <col min="1026" max="1036" width="9.15234375" customWidth="1"/>
    <col min="1280" max="1280" width="12.69140625" customWidth="1"/>
    <col min="1281" max="1281" width="0.84375" customWidth="1"/>
    <col min="1282" max="1292" width="9.15234375" customWidth="1"/>
    <col min="1536" max="1536" width="12.69140625" customWidth="1"/>
    <col min="1537" max="1537" width="0.84375" customWidth="1"/>
    <col min="1538" max="1548" width="9.15234375" customWidth="1"/>
    <col min="1792" max="1792" width="12.69140625" customWidth="1"/>
    <col min="1793" max="1793" width="0.84375" customWidth="1"/>
    <col min="1794" max="1804" width="9.15234375" customWidth="1"/>
    <col min="2048" max="2048" width="12.69140625" customWidth="1"/>
    <col min="2049" max="2049" width="0.84375" customWidth="1"/>
    <col min="2050" max="2060" width="9.15234375" customWidth="1"/>
    <col min="2304" max="2304" width="12.69140625" customWidth="1"/>
    <col min="2305" max="2305" width="0.84375" customWidth="1"/>
    <col min="2306" max="2316" width="9.15234375" customWidth="1"/>
    <col min="2560" max="2560" width="12.69140625" customWidth="1"/>
    <col min="2561" max="2561" width="0.84375" customWidth="1"/>
    <col min="2562" max="2572" width="9.15234375" customWidth="1"/>
    <col min="2816" max="2816" width="12.69140625" customWidth="1"/>
    <col min="2817" max="2817" width="0.84375" customWidth="1"/>
    <col min="2818" max="2828" width="9.15234375" customWidth="1"/>
    <col min="3072" max="3072" width="12.69140625" customWidth="1"/>
    <col min="3073" max="3073" width="0.84375" customWidth="1"/>
    <col min="3074" max="3084" width="9.15234375" customWidth="1"/>
    <col min="3328" max="3328" width="12.69140625" customWidth="1"/>
    <col min="3329" max="3329" width="0.84375" customWidth="1"/>
    <col min="3330" max="3340" width="9.15234375" customWidth="1"/>
    <col min="3584" max="3584" width="12.69140625" customWidth="1"/>
    <col min="3585" max="3585" width="0.84375" customWidth="1"/>
    <col min="3586" max="3596" width="9.15234375" customWidth="1"/>
    <col min="3840" max="3840" width="12.69140625" customWidth="1"/>
    <col min="3841" max="3841" width="0.84375" customWidth="1"/>
    <col min="3842" max="3852" width="9.15234375" customWidth="1"/>
    <col min="4096" max="4096" width="12.69140625" customWidth="1"/>
    <col min="4097" max="4097" width="0.84375" customWidth="1"/>
    <col min="4098" max="4108" width="9.15234375" customWidth="1"/>
    <col min="4352" max="4352" width="12.69140625" customWidth="1"/>
    <col min="4353" max="4353" width="0.84375" customWidth="1"/>
    <col min="4354" max="4364" width="9.15234375" customWidth="1"/>
    <col min="4608" max="4608" width="12.69140625" customWidth="1"/>
    <col min="4609" max="4609" width="0.84375" customWidth="1"/>
    <col min="4610" max="4620" width="9.15234375" customWidth="1"/>
    <col min="4864" max="4864" width="12.69140625" customWidth="1"/>
    <col min="4865" max="4865" width="0.84375" customWidth="1"/>
    <col min="4866" max="4876" width="9.15234375" customWidth="1"/>
    <col min="5120" max="5120" width="12.69140625" customWidth="1"/>
    <col min="5121" max="5121" width="0.84375" customWidth="1"/>
    <col min="5122" max="5132" width="9.15234375" customWidth="1"/>
    <col min="5376" max="5376" width="12.69140625" customWidth="1"/>
    <col min="5377" max="5377" width="0.84375" customWidth="1"/>
    <col min="5378" max="5388" width="9.15234375" customWidth="1"/>
    <col min="5632" max="5632" width="12.69140625" customWidth="1"/>
    <col min="5633" max="5633" width="0.84375" customWidth="1"/>
    <col min="5634" max="5644" width="9.15234375" customWidth="1"/>
    <col min="5888" max="5888" width="12.69140625" customWidth="1"/>
    <col min="5889" max="5889" width="0.84375" customWidth="1"/>
    <col min="5890" max="5900" width="9.15234375" customWidth="1"/>
    <col min="6144" max="6144" width="12.69140625" customWidth="1"/>
    <col min="6145" max="6145" width="0.84375" customWidth="1"/>
    <col min="6146" max="6156" width="9.15234375" customWidth="1"/>
    <col min="6400" max="6400" width="12.69140625" customWidth="1"/>
    <col min="6401" max="6401" width="0.84375" customWidth="1"/>
    <col min="6402" max="6412" width="9.15234375" customWidth="1"/>
    <col min="6656" max="6656" width="12.69140625" customWidth="1"/>
    <col min="6657" max="6657" width="0.84375" customWidth="1"/>
    <col min="6658" max="6668" width="9.15234375" customWidth="1"/>
    <col min="6912" max="6912" width="12.69140625" customWidth="1"/>
    <col min="6913" max="6913" width="0.84375" customWidth="1"/>
    <col min="6914" max="6924" width="9.15234375" customWidth="1"/>
    <col min="7168" max="7168" width="12.69140625" customWidth="1"/>
    <col min="7169" max="7169" width="0.84375" customWidth="1"/>
    <col min="7170" max="7180" width="9.15234375" customWidth="1"/>
    <col min="7424" max="7424" width="12.69140625" customWidth="1"/>
    <col min="7425" max="7425" width="0.84375" customWidth="1"/>
    <col min="7426" max="7436" width="9.15234375" customWidth="1"/>
    <col min="7680" max="7680" width="12.69140625" customWidth="1"/>
    <col min="7681" max="7681" width="0.84375" customWidth="1"/>
    <col min="7682" max="7692" width="9.15234375" customWidth="1"/>
    <col min="7936" max="7936" width="12.69140625" customWidth="1"/>
    <col min="7937" max="7937" width="0.84375" customWidth="1"/>
    <col min="7938" max="7948" width="9.15234375" customWidth="1"/>
    <col min="8192" max="8192" width="12.69140625" customWidth="1"/>
    <col min="8193" max="8193" width="0.84375" customWidth="1"/>
    <col min="8194" max="8204" width="9.15234375" customWidth="1"/>
    <col min="8448" max="8448" width="12.69140625" customWidth="1"/>
    <col min="8449" max="8449" width="0.84375" customWidth="1"/>
    <col min="8450" max="8460" width="9.15234375" customWidth="1"/>
    <col min="8704" max="8704" width="12.69140625" customWidth="1"/>
    <col min="8705" max="8705" width="0.84375" customWidth="1"/>
    <col min="8706" max="8716" width="9.15234375" customWidth="1"/>
    <col min="8960" max="8960" width="12.69140625" customWidth="1"/>
    <col min="8961" max="8961" width="0.84375" customWidth="1"/>
    <col min="8962" max="8972" width="9.15234375" customWidth="1"/>
    <col min="9216" max="9216" width="12.69140625" customWidth="1"/>
    <col min="9217" max="9217" width="0.84375" customWidth="1"/>
    <col min="9218" max="9228" width="9.15234375" customWidth="1"/>
    <col min="9472" max="9472" width="12.69140625" customWidth="1"/>
    <col min="9473" max="9473" width="0.84375" customWidth="1"/>
    <col min="9474" max="9484" width="9.15234375" customWidth="1"/>
    <col min="9728" max="9728" width="12.69140625" customWidth="1"/>
    <col min="9729" max="9729" width="0.84375" customWidth="1"/>
    <col min="9730" max="9740" width="9.15234375" customWidth="1"/>
    <col min="9984" max="9984" width="12.69140625" customWidth="1"/>
    <col min="9985" max="9985" width="0.84375" customWidth="1"/>
    <col min="9986" max="9996" width="9.15234375" customWidth="1"/>
    <col min="10240" max="10240" width="12.69140625" customWidth="1"/>
    <col min="10241" max="10241" width="0.84375" customWidth="1"/>
    <col min="10242" max="10252" width="9.15234375" customWidth="1"/>
    <col min="10496" max="10496" width="12.69140625" customWidth="1"/>
    <col min="10497" max="10497" width="0.84375" customWidth="1"/>
    <col min="10498" max="10508" width="9.15234375" customWidth="1"/>
    <col min="10752" max="10752" width="12.69140625" customWidth="1"/>
    <col min="10753" max="10753" width="0.84375" customWidth="1"/>
    <col min="10754" max="10764" width="9.15234375" customWidth="1"/>
    <col min="11008" max="11008" width="12.69140625" customWidth="1"/>
    <col min="11009" max="11009" width="0.84375" customWidth="1"/>
    <col min="11010" max="11020" width="9.15234375" customWidth="1"/>
    <col min="11264" max="11264" width="12.69140625" customWidth="1"/>
    <col min="11265" max="11265" width="0.84375" customWidth="1"/>
    <col min="11266" max="11276" width="9.15234375" customWidth="1"/>
    <col min="11520" max="11520" width="12.69140625" customWidth="1"/>
    <col min="11521" max="11521" width="0.84375" customWidth="1"/>
    <col min="11522" max="11532" width="9.15234375" customWidth="1"/>
    <col min="11776" max="11776" width="12.69140625" customWidth="1"/>
    <col min="11777" max="11777" width="0.84375" customWidth="1"/>
    <col min="11778" max="11788" width="9.15234375" customWidth="1"/>
    <col min="12032" max="12032" width="12.69140625" customWidth="1"/>
    <col min="12033" max="12033" width="0.84375" customWidth="1"/>
    <col min="12034" max="12044" width="9.15234375" customWidth="1"/>
    <col min="12288" max="12288" width="12.69140625" customWidth="1"/>
    <col min="12289" max="12289" width="0.84375" customWidth="1"/>
    <col min="12290" max="12300" width="9.15234375" customWidth="1"/>
    <col min="12544" max="12544" width="12.69140625" customWidth="1"/>
    <col min="12545" max="12545" width="0.84375" customWidth="1"/>
    <col min="12546" max="12556" width="9.15234375" customWidth="1"/>
    <col min="12800" max="12800" width="12.69140625" customWidth="1"/>
    <col min="12801" max="12801" width="0.84375" customWidth="1"/>
    <col min="12802" max="12812" width="9.15234375" customWidth="1"/>
    <col min="13056" max="13056" width="12.69140625" customWidth="1"/>
    <col min="13057" max="13057" width="0.84375" customWidth="1"/>
    <col min="13058" max="13068" width="9.15234375" customWidth="1"/>
    <col min="13312" max="13312" width="12.69140625" customWidth="1"/>
    <col min="13313" max="13313" width="0.84375" customWidth="1"/>
    <col min="13314" max="13324" width="9.15234375" customWidth="1"/>
    <col min="13568" max="13568" width="12.69140625" customWidth="1"/>
    <col min="13569" max="13569" width="0.84375" customWidth="1"/>
    <col min="13570" max="13580" width="9.15234375" customWidth="1"/>
    <col min="13824" max="13824" width="12.69140625" customWidth="1"/>
    <col min="13825" max="13825" width="0.84375" customWidth="1"/>
    <col min="13826" max="13836" width="9.15234375" customWidth="1"/>
    <col min="14080" max="14080" width="12.69140625" customWidth="1"/>
    <col min="14081" max="14081" width="0.84375" customWidth="1"/>
    <col min="14082" max="14092" width="9.15234375" customWidth="1"/>
    <col min="14336" max="14336" width="12.69140625" customWidth="1"/>
    <col min="14337" max="14337" width="0.84375" customWidth="1"/>
    <col min="14338" max="14348" width="9.15234375" customWidth="1"/>
    <col min="14592" max="14592" width="12.69140625" customWidth="1"/>
    <col min="14593" max="14593" width="0.84375" customWidth="1"/>
    <col min="14594" max="14604" width="9.15234375" customWidth="1"/>
    <col min="14848" max="14848" width="12.69140625" customWidth="1"/>
    <col min="14849" max="14849" width="0.84375" customWidth="1"/>
    <col min="14850" max="14860" width="9.15234375" customWidth="1"/>
    <col min="15104" max="15104" width="12.69140625" customWidth="1"/>
    <col min="15105" max="15105" width="0.84375" customWidth="1"/>
    <col min="15106" max="15116" width="9.15234375" customWidth="1"/>
    <col min="15360" max="15360" width="12.69140625" customWidth="1"/>
    <col min="15361" max="15361" width="0.84375" customWidth="1"/>
    <col min="15362" max="15372" width="9.15234375" customWidth="1"/>
    <col min="15616" max="15616" width="12.69140625" customWidth="1"/>
    <col min="15617" max="15617" width="0.84375" customWidth="1"/>
    <col min="15618" max="15628" width="9.15234375" customWidth="1"/>
    <col min="15872" max="15872" width="12.69140625" customWidth="1"/>
    <col min="15873" max="15873" width="0.84375" customWidth="1"/>
    <col min="15874" max="15884" width="9.15234375" customWidth="1"/>
    <col min="16128" max="16128" width="12.69140625" customWidth="1"/>
    <col min="16129" max="16129" width="0.84375" customWidth="1"/>
    <col min="16130" max="16140" width="9.15234375" customWidth="1"/>
  </cols>
  <sheetData>
    <row r="3" spans="1:2" ht="15.45" x14ac:dyDescent="0.4">
      <c r="A3" s="274" t="s">
        <v>37</v>
      </c>
      <c r="B3" s="274"/>
    </row>
    <row r="6" spans="1:2" ht="17.25" customHeight="1" thickBot="1" x14ac:dyDescent="0.35">
      <c r="A6" s="11"/>
      <c r="B6" s="12"/>
    </row>
    <row r="7" spans="1:2" ht="29.5" customHeight="1" x14ac:dyDescent="0.3">
      <c r="A7" s="34" t="s">
        <v>36</v>
      </c>
      <c r="B7" s="36">
        <f>VALUE('A. NORMA VIGENT'!U49)</f>
        <v>83974.312499999985</v>
      </c>
    </row>
    <row r="8" spans="1:2" ht="29.5" customHeight="1" x14ac:dyDescent="0.3">
      <c r="A8" s="35" t="s">
        <v>15</v>
      </c>
      <c r="B8" s="37">
        <f>VALUE(-'B. PROPOSTA NORMATIVA'!U62)</f>
        <v>-125492.16875</v>
      </c>
    </row>
    <row r="9" spans="1:2" ht="51.75" customHeight="1" thickBot="1" x14ac:dyDescent="0.35">
      <c r="A9" s="40" t="s">
        <v>38</v>
      </c>
      <c r="B9" s="38">
        <f>SUM(B7,B8)</f>
        <v>-41517.856250000012</v>
      </c>
    </row>
  </sheetData>
  <mergeCells count="1">
    <mergeCell ref="A3:B3"/>
  </mergeCells>
  <pageMargins left="0.7" right="0.7" top="0.75" bottom="0.75" header="0.3" footer="0.3"/>
  <pageSetup paperSize="9" orientation="portrait" r:id="rId1"/>
  <headerFooter>
    <oddFooter>&amp;C&amp;P&amp;R&amp;D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3"/>
  <sheetViews>
    <sheetView topLeftCell="A19" zoomScaleNormal="100" workbookViewId="0">
      <selection activeCell="A5" sqref="A5:G5"/>
    </sheetView>
  </sheetViews>
  <sheetFormatPr defaultColWidth="11.23046875" defaultRowHeight="12.45" x14ac:dyDescent="0.3"/>
  <cols>
    <col min="9" max="9" width="26.69140625" customWidth="1"/>
    <col min="10" max="10" width="17.69140625" customWidth="1"/>
  </cols>
  <sheetData>
    <row r="3" spans="1:10" ht="35.25" customHeight="1" x14ac:dyDescent="0.3">
      <c r="A3" s="278" t="s">
        <v>19</v>
      </c>
      <c r="B3" s="278"/>
      <c r="C3" s="278"/>
      <c r="D3" s="278"/>
      <c r="E3" s="278"/>
      <c r="F3" s="278"/>
      <c r="G3" s="278"/>
    </row>
    <row r="4" spans="1:10" x14ac:dyDescent="0.3">
      <c r="A4" s="7"/>
      <c r="B4" s="5"/>
      <c r="C4" s="5"/>
      <c r="D4" s="5"/>
      <c r="E4" s="5"/>
    </row>
    <row r="5" spans="1:10" ht="87.65" customHeight="1" x14ac:dyDescent="0.3">
      <c r="A5" s="285" t="s">
        <v>57</v>
      </c>
      <c r="B5" s="286"/>
      <c r="C5" s="286"/>
      <c r="D5" s="286"/>
      <c r="E5" s="286"/>
      <c r="F5" s="286"/>
      <c r="G5" s="286"/>
    </row>
    <row r="6" spans="1:10" ht="15" customHeight="1" x14ac:dyDescent="0.3">
      <c r="A6" s="43"/>
      <c r="B6" s="43"/>
      <c r="C6" s="43"/>
      <c r="D6" s="43"/>
      <c r="E6" s="43"/>
      <c r="F6" s="43"/>
      <c r="G6" s="43"/>
    </row>
    <row r="7" spans="1:10" ht="15.45" x14ac:dyDescent="0.3">
      <c r="A7" s="282" t="s">
        <v>62</v>
      </c>
      <c r="B7" s="283"/>
      <c r="C7" s="283"/>
      <c r="D7" s="283"/>
      <c r="E7" s="283"/>
    </row>
    <row r="8" spans="1:10" x14ac:dyDescent="0.3">
      <c r="A8" s="7"/>
      <c r="B8" s="7"/>
      <c r="C8" s="7"/>
      <c r="D8" s="7"/>
      <c r="E8" s="7"/>
      <c r="I8" s="39"/>
    </row>
    <row r="9" spans="1:10" ht="122.05" customHeight="1" x14ac:dyDescent="0.3">
      <c r="A9" s="285" t="s">
        <v>137</v>
      </c>
      <c r="B9" s="285"/>
      <c r="C9" s="285"/>
      <c r="D9" s="285"/>
      <c r="E9" s="285"/>
      <c r="F9" s="285"/>
      <c r="G9" s="285"/>
      <c r="I9" s="39"/>
    </row>
    <row r="10" spans="1:10" ht="33.65" customHeight="1" x14ac:dyDescent="0.3">
      <c r="A10" s="277" t="s">
        <v>136</v>
      </c>
      <c r="B10" s="277"/>
      <c r="C10" s="277"/>
      <c r="D10" s="277"/>
      <c r="E10" s="277"/>
      <c r="F10" s="277"/>
      <c r="G10" s="277"/>
      <c r="I10" s="39"/>
    </row>
    <row r="11" spans="1:10" ht="43.2" customHeight="1" x14ac:dyDescent="0.3">
      <c r="A11" s="277" t="s">
        <v>63</v>
      </c>
      <c r="B11" s="277"/>
      <c r="C11" s="277"/>
      <c r="D11" s="277"/>
      <c r="E11" s="277"/>
      <c r="F11" s="277"/>
      <c r="G11" s="277"/>
      <c r="I11" s="39"/>
    </row>
    <row r="12" spans="1:10" x14ac:dyDescent="0.3">
      <c r="A12" s="7"/>
      <c r="B12" s="7"/>
      <c r="C12" s="7"/>
      <c r="D12" s="7"/>
      <c r="E12" s="7"/>
      <c r="J12" s="13"/>
    </row>
    <row r="13" spans="1:10" x14ac:dyDescent="0.3">
      <c r="A13" s="284" t="s">
        <v>16</v>
      </c>
      <c r="B13" s="284"/>
      <c r="C13" s="284"/>
      <c r="D13" s="284"/>
      <c r="E13" s="284"/>
      <c r="J13" s="13"/>
    </row>
    <row r="14" spans="1:10" x14ac:dyDescent="0.3">
      <c r="A14" s="9"/>
      <c r="B14" s="10"/>
      <c r="C14" s="10"/>
      <c r="D14" s="10"/>
      <c r="E14" s="10"/>
      <c r="J14" s="13"/>
    </row>
    <row r="15" spans="1:10" ht="39.65" customHeight="1" x14ac:dyDescent="0.3">
      <c r="A15" s="287" t="s">
        <v>126</v>
      </c>
      <c r="B15" s="287"/>
      <c r="C15" s="287"/>
      <c r="D15" s="287"/>
      <c r="E15" s="287"/>
      <c r="F15" s="287"/>
      <c r="G15" s="287"/>
    </row>
    <row r="16" spans="1:10" ht="12.75" customHeight="1" x14ac:dyDescent="0.3">
      <c r="A16" s="279"/>
      <c r="B16" s="280"/>
      <c r="C16" s="280"/>
      <c r="D16" s="280"/>
      <c r="E16" s="280"/>
      <c r="F16" s="280"/>
      <c r="G16" s="280"/>
    </row>
    <row r="17" spans="1:10" x14ac:dyDescent="0.3">
      <c r="A17" s="174" t="s">
        <v>125</v>
      </c>
      <c r="B17" s="7"/>
      <c r="C17" s="7"/>
      <c r="D17" s="7"/>
      <c r="E17" s="7"/>
    </row>
    <row r="18" spans="1:10" x14ac:dyDescent="0.3">
      <c r="A18" s="174"/>
      <c r="B18" s="7"/>
      <c r="C18" s="7"/>
      <c r="D18" s="7"/>
      <c r="E18" s="7"/>
    </row>
    <row r="19" spans="1:10" x14ac:dyDescent="0.3">
      <c r="A19" s="174"/>
      <c r="B19" s="7"/>
      <c r="C19" s="7"/>
      <c r="D19" s="7"/>
      <c r="E19" s="7"/>
    </row>
    <row r="20" spans="1:10" x14ac:dyDescent="0.3">
      <c r="A20" s="174"/>
      <c r="C20" s="13"/>
    </row>
    <row r="21" spans="1:10" x14ac:dyDescent="0.3">
      <c r="B21" s="275" t="s">
        <v>131</v>
      </c>
      <c r="C21" s="275"/>
      <c r="D21" s="275"/>
      <c r="E21" s="176" t="s">
        <v>130</v>
      </c>
    </row>
    <row r="22" spans="1:10" x14ac:dyDescent="0.3">
      <c r="A22" s="174"/>
      <c r="B22" s="288" t="s">
        <v>132</v>
      </c>
      <c r="C22" s="288"/>
      <c r="D22" s="288"/>
      <c r="E22" s="177">
        <v>25.03</v>
      </c>
    </row>
    <row r="23" spans="1:10" x14ac:dyDescent="0.3">
      <c r="A23" s="174"/>
      <c r="B23" s="288" t="s">
        <v>133</v>
      </c>
      <c r="C23" s="288"/>
      <c r="D23" s="288"/>
      <c r="E23" s="177">
        <v>34.39</v>
      </c>
    </row>
    <row r="24" spans="1:10" x14ac:dyDescent="0.3">
      <c r="A24" s="174"/>
      <c r="B24" s="288" t="s">
        <v>134</v>
      </c>
      <c r="C24" s="288"/>
      <c r="D24" s="288"/>
      <c r="E24" s="177">
        <v>43.71</v>
      </c>
      <c r="J24" s="13"/>
    </row>
    <row r="25" spans="1:10" x14ac:dyDescent="0.3">
      <c r="A25" s="174"/>
      <c r="B25" s="288" t="s">
        <v>135</v>
      </c>
      <c r="C25" s="288"/>
      <c r="D25" s="288"/>
      <c r="E25" s="177">
        <v>64.36</v>
      </c>
      <c r="J25" s="13"/>
    </row>
    <row r="26" spans="1:10" x14ac:dyDescent="0.3">
      <c r="A26" s="174"/>
      <c r="B26" s="175" t="s">
        <v>129</v>
      </c>
      <c r="C26" s="13"/>
      <c r="J26" s="13"/>
    </row>
    <row r="27" spans="1:10" x14ac:dyDescent="0.3">
      <c r="A27" s="174"/>
      <c r="C27" s="13"/>
      <c r="J27" s="13"/>
    </row>
    <row r="28" spans="1:10" x14ac:dyDescent="0.3">
      <c r="A28" s="174"/>
      <c r="C28" s="13"/>
      <c r="J28" s="13"/>
    </row>
    <row r="29" spans="1:10" x14ac:dyDescent="0.3">
      <c r="A29" s="174"/>
      <c r="C29" s="13"/>
      <c r="J29" s="13"/>
    </row>
    <row r="30" spans="1:10" x14ac:dyDescent="0.3">
      <c r="A30" s="172" t="s">
        <v>17</v>
      </c>
      <c r="J30" s="13"/>
    </row>
    <row r="31" spans="1:10" x14ac:dyDescent="0.3">
      <c r="A31" s="7"/>
      <c r="B31" s="7"/>
      <c r="C31" s="7"/>
      <c r="D31" s="7"/>
      <c r="E31" s="7"/>
      <c r="J31" s="13"/>
    </row>
    <row r="32" spans="1:10" ht="31.2" customHeight="1" x14ac:dyDescent="0.3">
      <c r="A32" s="281" t="s">
        <v>58</v>
      </c>
      <c r="B32" s="281"/>
      <c r="C32" s="281"/>
      <c r="D32" s="281"/>
      <c r="E32" s="281"/>
      <c r="F32" s="281"/>
      <c r="G32" s="281"/>
      <c r="J32" s="13"/>
    </row>
    <row r="33" spans="1:10" ht="25.95" customHeight="1" x14ac:dyDescent="0.3">
      <c r="A33" s="276" t="s">
        <v>59</v>
      </c>
      <c r="B33" s="276"/>
      <c r="C33" s="276"/>
      <c r="D33" s="276"/>
      <c r="E33" s="276"/>
      <c r="F33" s="276"/>
      <c r="G33" s="276"/>
      <c r="J33" s="13"/>
    </row>
  </sheetData>
  <mergeCells count="16">
    <mergeCell ref="B21:D21"/>
    <mergeCell ref="A33:G33"/>
    <mergeCell ref="A10:G10"/>
    <mergeCell ref="A3:G3"/>
    <mergeCell ref="A16:G16"/>
    <mergeCell ref="A32:G32"/>
    <mergeCell ref="A7:E7"/>
    <mergeCell ref="A13:E13"/>
    <mergeCell ref="A9:G9"/>
    <mergeCell ref="A5:G5"/>
    <mergeCell ref="A15:G15"/>
    <mergeCell ref="A11:G11"/>
    <mergeCell ref="B22:D22"/>
    <mergeCell ref="B23:D23"/>
    <mergeCell ref="B24:D24"/>
    <mergeCell ref="B25:D25"/>
  </mergeCells>
  <hyperlinks>
    <hyperlink ref="A33" r:id="rId1"/>
    <hyperlink ref="A17" r:id="rId2"/>
  </hyperlinks>
  <pageMargins left="0.7" right="0.7" top="0.75" bottom="0.75" header="0.3" footer="0.3"/>
  <pageSetup paperSize="9" orientation="portrait" r:id="rId3"/>
  <headerFooter>
    <oddFooter>&amp;CPàgina &amp;P&amp;R&amp;D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4"/>
  <sheetViews>
    <sheetView workbookViewId="0">
      <selection activeCell="B3" sqref="B3:B24"/>
    </sheetView>
  </sheetViews>
  <sheetFormatPr defaultRowHeight="12.45" x14ac:dyDescent="0.3"/>
  <cols>
    <col min="2" max="2" width="51.69140625" customWidth="1"/>
  </cols>
  <sheetData>
    <row r="2" spans="2:2" ht="12.9" thickBot="1" x14ac:dyDescent="0.35"/>
    <row r="3" spans="2:2" ht="15" thickBot="1" x14ac:dyDescent="0.45">
      <c r="B3" s="16" t="s">
        <v>30</v>
      </c>
    </row>
    <row r="4" spans="2:2" ht="12.9" thickBot="1" x14ac:dyDescent="0.35">
      <c r="B4" s="14" t="s">
        <v>47</v>
      </c>
    </row>
    <row r="5" spans="2:2" ht="12.9" thickBot="1" x14ac:dyDescent="0.35">
      <c r="B5" s="15" t="s">
        <v>20</v>
      </c>
    </row>
    <row r="6" spans="2:2" ht="12.9" thickBot="1" x14ac:dyDescent="0.35">
      <c r="B6" s="15" t="s">
        <v>48</v>
      </c>
    </row>
    <row r="7" spans="2:2" ht="12.9" thickBot="1" x14ac:dyDescent="0.35">
      <c r="B7" s="15" t="s">
        <v>22</v>
      </c>
    </row>
    <row r="8" spans="2:2" ht="12.9" thickBot="1" x14ac:dyDescent="0.35">
      <c r="B8" s="15" t="s">
        <v>23</v>
      </c>
    </row>
    <row r="9" spans="2:2" ht="12.9" thickBot="1" x14ac:dyDescent="0.35">
      <c r="B9" s="15" t="s">
        <v>31</v>
      </c>
    </row>
    <row r="10" spans="2:2" ht="12.9" thickBot="1" x14ac:dyDescent="0.35">
      <c r="B10" s="15" t="s">
        <v>39</v>
      </c>
    </row>
    <row r="11" spans="2:2" ht="12.9" thickBot="1" x14ac:dyDescent="0.35">
      <c r="B11" s="15" t="s">
        <v>40</v>
      </c>
    </row>
    <row r="12" spans="2:2" ht="12.9" thickBot="1" x14ac:dyDescent="0.35">
      <c r="B12" s="15" t="s">
        <v>45</v>
      </c>
    </row>
    <row r="13" spans="2:2" ht="12.9" thickBot="1" x14ac:dyDescent="0.35">
      <c r="B13" s="15" t="s">
        <v>41</v>
      </c>
    </row>
    <row r="14" spans="2:2" ht="12.9" thickBot="1" x14ac:dyDescent="0.35">
      <c r="B14" s="15" t="s">
        <v>42</v>
      </c>
    </row>
    <row r="15" spans="2:2" ht="12.9" thickBot="1" x14ac:dyDescent="0.35">
      <c r="B15" s="15" t="s">
        <v>33</v>
      </c>
    </row>
    <row r="16" spans="2:2" ht="12.9" thickBot="1" x14ac:dyDescent="0.35">
      <c r="B16" s="15" t="s">
        <v>24</v>
      </c>
    </row>
    <row r="17" spans="2:2" ht="12.9" thickBot="1" x14ac:dyDescent="0.35">
      <c r="B17" s="15" t="s">
        <v>43</v>
      </c>
    </row>
    <row r="18" spans="2:2" ht="12.9" thickBot="1" x14ac:dyDescent="0.35">
      <c r="B18" s="15" t="s">
        <v>25</v>
      </c>
    </row>
    <row r="19" spans="2:2" ht="12.9" thickBot="1" x14ac:dyDescent="0.35">
      <c r="B19" s="15" t="s">
        <v>32</v>
      </c>
    </row>
    <row r="20" spans="2:2" ht="12.9" thickBot="1" x14ac:dyDescent="0.35">
      <c r="B20" s="15" t="s">
        <v>26</v>
      </c>
    </row>
    <row r="21" spans="2:2" ht="12.9" thickBot="1" x14ac:dyDescent="0.35">
      <c r="B21" s="15" t="s">
        <v>27</v>
      </c>
    </row>
    <row r="22" spans="2:2" ht="12.9" thickBot="1" x14ac:dyDescent="0.35">
      <c r="B22" s="15" t="s">
        <v>28</v>
      </c>
    </row>
    <row r="23" spans="2:2" ht="12.9" thickBot="1" x14ac:dyDescent="0.35">
      <c r="B23" s="15" t="s">
        <v>29</v>
      </c>
    </row>
    <row r="24" spans="2:2" ht="12.9" thickBot="1" x14ac:dyDescent="0.35">
      <c r="B24" s="15"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Fulls de càlcul</vt:lpstr>
      </vt:variant>
      <vt:variant>
        <vt:i4>5</vt:i4>
      </vt:variant>
      <vt:variant>
        <vt:lpstr>Intervals amb nom</vt:lpstr>
      </vt:variant>
      <vt:variant>
        <vt:i4>2</vt:i4>
      </vt:variant>
    </vt:vector>
  </HeadingPairs>
  <TitlesOfParts>
    <vt:vector size="7" baseType="lpstr">
      <vt:lpstr>A. NORMA VIGENT</vt:lpstr>
      <vt:lpstr>B. PROPOSTA NORMATIVA</vt:lpstr>
      <vt:lpstr>C. ESTALVI</vt:lpstr>
      <vt:lpstr>D. ORIGEN DADES</vt:lpstr>
      <vt:lpstr>categories</vt:lpstr>
      <vt:lpstr>'A. NORMA VIGENT'!_1Àrea_d_impressió</vt:lpstr>
      <vt:lpstr>'B. PROPOSTA NORMATIVA'!_1Àrea_d_impressió</vt:lpstr>
    </vt:vector>
  </TitlesOfParts>
  <Company>Generalitat de Catalunya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Quantificació càrregues 2024.04.22.</dc:title>
  <dc:creator/>
  <cp:lastPrinted>2018-04-18T07:02:08Z</cp:lastPrinted>
  <dcterms:created xsi:type="dcterms:W3CDTF">2011-08-02T14:13:36Z</dcterms:created>
  <dcterms:modified xsi:type="dcterms:W3CDTF">2024-04-24T10:59:45Z</dcterms:modified>
</cp:coreProperties>
</file>