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omu_Assessoria_Juridica\word\Elsa\Pesca continental\Decret Pesca contiental\Càrregues\"/>
    </mc:Choice>
  </mc:AlternateContent>
  <bookViews>
    <workbookView xWindow="-20" yWindow="50" windowWidth="15590" windowHeight="6260" firstSheet="1" activeTab="1"/>
  </bookViews>
  <sheets>
    <sheet name="Pautes" sheetId="10" r:id="rId1"/>
    <sheet name="A.NORMA VIGENT" sheetId="7" r:id="rId2"/>
    <sheet name="B. PROPOSTA NORMATIVA" sheetId="2" r:id="rId3"/>
    <sheet name="C. ESTALVI" sheetId="3" r:id="rId4"/>
    <sheet name="D. ORIGEN DADES" sheetId="9" r:id="rId5"/>
    <sheet name="categories" sheetId="11" state="hidden" r:id="rId6"/>
  </sheets>
  <definedNames>
    <definedName name="_1Àrea_d_impressió" localSheetId="1">'A.NORMA VIGENT'!$A$1:$T$3</definedName>
    <definedName name="_1Àrea_d_impressió" localSheetId="2">'B. PROPOSTA NORMATIVA'!$A$1:$U$31</definedName>
    <definedName name="_num1" localSheetId="1">#REF!</definedName>
    <definedName name="_num1">#REF!</definedName>
    <definedName name="_num10" localSheetId="1">#REF!</definedName>
    <definedName name="_num10">#REF!</definedName>
    <definedName name="_num12" localSheetId="1">#REF!</definedName>
    <definedName name="_num12">#REF!</definedName>
    <definedName name="_num3" localSheetId="1">#REF!</definedName>
    <definedName name="_num3">#REF!</definedName>
    <definedName name="_num4" localSheetId="1">#REF!</definedName>
    <definedName name="_num4">#REF!</definedName>
    <definedName name="_num5" localSheetId="1">#REF!</definedName>
    <definedName name="_num5">#REF!</definedName>
    <definedName name="_num6" localSheetId="1">#REF!</definedName>
    <definedName name="_num6">#REF!</definedName>
    <definedName name="_num7" localSheetId="1">#REF!</definedName>
    <definedName name="_num7">#REF!</definedName>
    <definedName name="_num8" localSheetId="1">#REF!</definedName>
    <definedName name="_num8">#REF!</definedName>
    <definedName name="_num9" localSheetId="1">#REF!</definedName>
    <definedName name="_num9">#REF!</definedName>
    <definedName name="asdasdasd" localSheetId="1">#REF!</definedName>
    <definedName name="asdasdasd">#REF!</definedName>
    <definedName name="Nombre1" localSheetId="1">#REF!</definedName>
    <definedName name="Nombre1">#REF!</definedName>
    <definedName name="Tasques" localSheetId="1">#REF!</definedName>
    <definedName name="Tasques">#REF!</definedName>
    <definedName name="Taulacategories">'B. PROPOSTA NORMATIVA'!#REF!</definedName>
  </definedNames>
  <calcPr calcId="162913"/>
</workbook>
</file>

<file path=xl/calcChain.xml><?xml version="1.0" encoding="utf-8"?>
<calcChain xmlns="http://schemas.openxmlformats.org/spreadsheetml/2006/main">
  <c r="T9" i="7" l="1"/>
  <c r="T10" i="2" l="1"/>
  <c r="P10" i="2"/>
  <c r="N10" i="2"/>
  <c r="M10" i="2"/>
  <c r="K10" i="2"/>
  <c r="O10" i="2" s="1"/>
  <c r="T8" i="2"/>
  <c r="N8" i="2"/>
  <c r="M8" i="2"/>
  <c r="L8" i="2"/>
  <c r="P8" i="2" s="1"/>
  <c r="K8" i="2"/>
  <c r="O8" i="2" s="1"/>
  <c r="Q10" i="2" l="1"/>
  <c r="U10" i="2"/>
  <c r="Q8" i="2"/>
  <c r="U8" i="2"/>
  <c r="T25" i="7"/>
  <c r="N25" i="7"/>
  <c r="M25" i="7"/>
  <c r="P25" i="7"/>
  <c r="K25" i="7"/>
  <c r="O25" i="7" s="1"/>
  <c r="T24" i="7"/>
  <c r="P24" i="7"/>
  <c r="N24" i="7"/>
  <c r="M24" i="7"/>
  <c r="K24" i="7"/>
  <c r="O24" i="7" s="1"/>
  <c r="T23" i="7"/>
  <c r="N23" i="7"/>
  <c r="M23" i="7"/>
  <c r="P23" i="7"/>
  <c r="K23" i="7"/>
  <c r="O23" i="7" s="1"/>
  <c r="T22" i="7"/>
  <c r="N22" i="7"/>
  <c r="M22" i="7"/>
  <c r="P22" i="7"/>
  <c r="K22" i="7"/>
  <c r="O22" i="7" s="1"/>
  <c r="Q22" i="7" l="1"/>
  <c r="U22" i="7"/>
  <c r="U24" i="7"/>
  <c r="Q23" i="7"/>
  <c r="Q24" i="7"/>
  <c r="U25" i="7"/>
  <c r="U23" i="7"/>
  <c r="Q25" i="7"/>
  <c r="T21" i="7"/>
  <c r="N21" i="7"/>
  <c r="M21" i="7"/>
  <c r="P21" i="7"/>
  <c r="K21" i="7"/>
  <c r="O21" i="7" s="1"/>
  <c r="T20" i="7"/>
  <c r="P20" i="7"/>
  <c r="N20" i="7"/>
  <c r="M20" i="7"/>
  <c r="K20" i="7"/>
  <c r="O20" i="7" s="1"/>
  <c r="T19" i="7"/>
  <c r="P19" i="7"/>
  <c r="N19" i="7"/>
  <c r="M19" i="7"/>
  <c r="K19" i="7"/>
  <c r="O19" i="7" s="1"/>
  <c r="T18" i="7"/>
  <c r="P18" i="7"/>
  <c r="O18" i="7"/>
  <c r="N18" i="7"/>
  <c r="M18" i="7"/>
  <c r="T17" i="7"/>
  <c r="P17" i="7"/>
  <c r="N17" i="7"/>
  <c r="M17" i="7"/>
  <c r="K17" i="7"/>
  <c r="O17" i="7" s="1"/>
  <c r="T16" i="7"/>
  <c r="P16" i="7"/>
  <c r="O16" i="7"/>
  <c r="N16" i="7"/>
  <c r="M16" i="7"/>
  <c r="T15" i="7"/>
  <c r="P15" i="7"/>
  <c r="N15" i="7"/>
  <c r="M15" i="7"/>
  <c r="O15" i="7"/>
  <c r="T14" i="7"/>
  <c r="P14" i="7"/>
  <c r="N14" i="7"/>
  <c r="M14" i="7"/>
  <c r="O14" i="7"/>
  <c r="T13" i="7"/>
  <c r="P13" i="7"/>
  <c r="N13" i="7"/>
  <c r="M13" i="7"/>
  <c r="K13" i="7"/>
  <c r="O13" i="7" s="1"/>
  <c r="T12" i="7"/>
  <c r="P12" i="7"/>
  <c r="N12" i="7"/>
  <c r="M12" i="7"/>
  <c r="K12" i="7"/>
  <c r="O12" i="7" s="1"/>
  <c r="T11" i="7"/>
  <c r="P11" i="7"/>
  <c r="O11" i="7"/>
  <c r="N11" i="7"/>
  <c r="M11" i="7"/>
  <c r="Q20" i="7" l="1"/>
  <c r="Q21" i="7"/>
  <c r="U21" i="7"/>
  <c r="U20" i="7"/>
  <c r="U19" i="7"/>
  <c r="Q19" i="7"/>
  <c r="Q18" i="7"/>
  <c r="U11" i="7"/>
  <c r="U12" i="7"/>
  <c r="Q17" i="7"/>
  <c r="U17" i="7"/>
  <c r="Q16" i="7"/>
  <c r="U18" i="7"/>
  <c r="U16" i="7"/>
  <c r="Q15" i="7"/>
  <c r="U15" i="7"/>
  <c r="U14" i="7"/>
  <c r="Q14" i="7"/>
  <c r="Q13" i="7"/>
  <c r="U13" i="7"/>
  <c r="Q12" i="7"/>
  <c r="Q11" i="7"/>
  <c r="T10" i="7" l="1"/>
  <c r="P10" i="7"/>
  <c r="N10" i="7"/>
  <c r="M10" i="7"/>
  <c r="K10" i="7"/>
  <c r="O10" i="7" s="1"/>
  <c r="P9" i="7"/>
  <c r="N9" i="7"/>
  <c r="M9" i="7"/>
  <c r="K9" i="7"/>
  <c r="O9" i="7" s="1"/>
  <c r="T8" i="7"/>
  <c r="P8" i="7"/>
  <c r="N8" i="7"/>
  <c r="M8" i="7"/>
  <c r="K8" i="7"/>
  <c r="O8" i="7" s="1"/>
  <c r="U10" i="7" l="1"/>
  <c r="U9" i="7"/>
  <c r="Q10" i="7"/>
  <c r="Q9" i="7"/>
  <c r="Q8" i="7"/>
  <c r="U8" i="7"/>
  <c r="T20" i="2"/>
  <c r="P20" i="2"/>
  <c r="K20" i="2"/>
  <c r="O20" i="2" s="1"/>
  <c r="N20" i="2"/>
  <c r="M20" i="2"/>
  <c r="T25" i="2"/>
  <c r="N25" i="2"/>
  <c r="P25" i="2"/>
  <c r="K25" i="2"/>
  <c r="O25" i="2" s="1"/>
  <c r="M25" i="2"/>
  <c r="T30" i="2"/>
  <c r="L30" i="2"/>
  <c r="P30" i="2" s="1"/>
  <c r="K30" i="2"/>
  <c r="O30" i="2" s="1"/>
  <c r="N30" i="2"/>
  <c r="M30" i="2"/>
  <c r="T29" i="2"/>
  <c r="L29" i="2"/>
  <c r="P29" i="2" s="1"/>
  <c r="K29" i="2"/>
  <c r="O29" i="2" s="1"/>
  <c r="N29" i="2"/>
  <c r="M29" i="2"/>
  <c r="T28" i="2"/>
  <c r="P28" i="2"/>
  <c r="K28" i="2"/>
  <c r="O28" i="2" s="1"/>
  <c r="N28" i="2"/>
  <c r="M28" i="2"/>
  <c r="T27" i="2"/>
  <c r="L27" i="2"/>
  <c r="P27" i="2" s="1"/>
  <c r="K27" i="2"/>
  <c r="O27" i="2" s="1"/>
  <c r="N27" i="2"/>
  <c r="M27" i="2"/>
  <c r="T26" i="2"/>
  <c r="L26" i="2"/>
  <c r="P26" i="2" s="1"/>
  <c r="K26" i="2"/>
  <c r="O26" i="2" s="1"/>
  <c r="N26" i="2"/>
  <c r="M26" i="2"/>
  <c r="T24" i="2"/>
  <c r="P24" i="2"/>
  <c r="K24" i="2"/>
  <c r="O24" i="2" s="1"/>
  <c r="N24" i="2"/>
  <c r="M24" i="2"/>
  <c r="T23" i="2"/>
  <c r="P23" i="2"/>
  <c r="K23" i="2"/>
  <c r="O23" i="2" s="1"/>
  <c r="N23" i="2"/>
  <c r="M23" i="2"/>
  <c r="T22" i="2"/>
  <c r="P22" i="2"/>
  <c r="K22" i="2"/>
  <c r="O22" i="2" s="1"/>
  <c r="N22" i="2"/>
  <c r="M22" i="2"/>
  <c r="T21" i="2"/>
  <c r="P21" i="2"/>
  <c r="O21" i="2"/>
  <c r="N21" i="2"/>
  <c r="I21" i="2"/>
  <c r="M21" i="2" s="1"/>
  <c r="T19" i="2"/>
  <c r="P19" i="2"/>
  <c r="K19" i="2"/>
  <c r="O19" i="2" s="1"/>
  <c r="N19" i="2"/>
  <c r="M19" i="2"/>
  <c r="T18" i="2"/>
  <c r="L18" i="2"/>
  <c r="P18" i="2" s="1"/>
  <c r="K18" i="2"/>
  <c r="O18" i="2" s="1"/>
  <c r="N18" i="2"/>
  <c r="M18" i="2"/>
  <c r="U26" i="7" l="1"/>
  <c r="B8" i="3" s="1"/>
  <c r="Q25" i="2"/>
  <c r="Q20" i="2"/>
  <c r="U20" i="2"/>
  <c r="U25" i="2"/>
  <c r="Q19" i="2"/>
  <c r="U19" i="2"/>
  <c r="U23" i="2"/>
  <c r="Q23" i="2"/>
  <c r="U27" i="2"/>
  <c r="Q27" i="2"/>
  <c r="Q28" i="2"/>
  <c r="Q21" i="2"/>
  <c r="U21" i="2"/>
  <c r="Q29" i="2"/>
  <c r="U29" i="2"/>
  <c r="Q24" i="2"/>
  <c r="U24" i="2"/>
  <c r="U28" i="2"/>
  <c r="Q22" i="2"/>
  <c r="U22" i="2"/>
  <c r="Q26" i="2"/>
  <c r="U26" i="2"/>
  <c r="Q30" i="2"/>
  <c r="U30" i="2"/>
  <c r="Q18" i="2"/>
  <c r="U18" i="2"/>
  <c r="T11" i="2"/>
  <c r="T17" i="2"/>
  <c r="P17" i="2"/>
  <c r="O17" i="2"/>
  <c r="N17" i="2"/>
  <c r="I17" i="2"/>
  <c r="M17" i="2" s="1"/>
  <c r="P16" i="2"/>
  <c r="K16" i="2"/>
  <c r="O16" i="2" s="1"/>
  <c r="N16" i="2"/>
  <c r="M16" i="2"/>
  <c r="T15" i="2"/>
  <c r="P15" i="2"/>
  <c r="O15" i="2"/>
  <c r="N15" i="2"/>
  <c r="M15" i="2"/>
  <c r="T14" i="2"/>
  <c r="P14" i="2"/>
  <c r="K14" i="2"/>
  <c r="O14" i="2" s="1"/>
  <c r="N14" i="2"/>
  <c r="M14" i="2"/>
  <c r="T13" i="2"/>
  <c r="P13" i="2"/>
  <c r="K13" i="2"/>
  <c r="O13" i="2" s="1"/>
  <c r="N13" i="2"/>
  <c r="M13" i="2"/>
  <c r="T12" i="2"/>
  <c r="L12" i="2"/>
  <c r="P12" i="2" s="1"/>
  <c r="K12" i="2"/>
  <c r="O12" i="2" s="1"/>
  <c r="N12" i="2"/>
  <c r="M12" i="2"/>
  <c r="P11" i="2"/>
  <c r="K11" i="2"/>
  <c r="O11" i="2" s="1"/>
  <c r="N11" i="2"/>
  <c r="M11" i="2"/>
  <c r="T9" i="2"/>
  <c r="P9" i="2"/>
  <c r="K9" i="2"/>
  <c r="O9" i="2" s="1"/>
  <c r="N9" i="2"/>
  <c r="M9" i="2"/>
  <c r="U11" i="2" l="1"/>
  <c r="Q12" i="2"/>
  <c r="U12" i="2"/>
  <c r="Q14" i="2"/>
  <c r="U14" i="2"/>
  <c r="Q17" i="2"/>
  <c r="U17" i="2"/>
  <c r="Q11" i="2"/>
  <c r="U13" i="2"/>
  <c r="Q13" i="2"/>
  <c r="U15" i="2"/>
  <c r="Q15" i="2"/>
  <c r="U16" i="2"/>
  <c r="Q16" i="2"/>
  <c r="Q9" i="2"/>
  <c r="U9" i="2" l="1"/>
  <c r="U31" i="2" s="1"/>
  <c r="B7" i="3" s="1"/>
  <c r="B9" i="3" l="1"/>
</calcChain>
</file>

<file path=xl/sharedStrings.xml><?xml version="1.0" encoding="utf-8"?>
<sst xmlns="http://schemas.openxmlformats.org/spreadsheetml/2006/main" count="301" uniqueCount="195">
  <si>
    <t>Núm.</t>
  </si>
  <si>
    <t>Preu (p) € / h</t>
  </si>
  <si>
    <t>p x t</t>
  </si>
  <si>
    <t>Suma</t>
  </si>
  <si>
    <t>Freqüència / any                       F</t>
  </si>
  <si>
    <t>Q</t>
  </si>
  <si>
    <t>Cost €</t>
  </si>
  <si>
    <t>Obligacions d'informació</t>
  </si>
  <si>
    <t>Adm.</t>
  </si>
  <si>
    <t>Tec.</t>
  </si>
  <si>
    <t>Dir.</t>
  </si>
  <si>
    <t>F</t>
  </si>
  <si>
    <t>N</t>
  </si>
  <si>
    <t>(F * N)</t>
  </si>
  <si>
    <t>Q * (p x t)</t>
  </si>
  <si>
    <t>PROPOSTA NORMATIVA</t>
  </si>
  <si>
    <t>Població afectada: empreses afectades</t>
  </si>
  <si>
    <r>
      <rPr>
        <b/>
        <u/>
        <sz val="10"/>
        <color rgb="FF800000"/>
        <rFont val="Arial"/>
        <family val="2"/>
      </rPr>
      <t xml:space="preserve">POBLACIÓ: </t>
    </r>
  </si>
  <si>
    <t>PREU:</t>
  </si>
  <si>
    <t>TEMPS:</t>
  </si>
  <si>
    <t xml:space="preserve">FREQÜÈNCIA: </t>
  </si>
  <si>
    <t>Nombre empreses afectades/
esdeveniments</t>
  </si>
  <si>
    <t>ORIGEN DE LES DADES EN RELACIÓ AMB LES CÀRREGUES ADMINISTRATIVES:</t>
  </si>
  <si>
    <t>2. Comunicació prèvia</t>
  </si>
  <si>
    <t>Categoria CU</t>
  </si>
  <si>
    <t>2. Estructura del document</t>
  </si>
  <si>
    <t>1. Objectiu de la plantilla de full de càlcul</t>
  </si>
  <si>
    <t>1. Sol·licitar un títol administratiu habilitant</t>
  </si>
  <si>
    <t>2. Efectuar una comunicació prèvia</t>
  </si>
  <si>
    <t>3. Sol·licitar una inscripció en un registre</t>
  </si>
  <si>
    <t>4. Presentar una declaració responsable per a la inscripció en un registre</t>
  </si>
  <si>
    <t>7.Elaborar i aportar documentació de complexitat baixa</t>
  </si>
  <si>
    <t>8.Elaborar i aportar documentació de complexitat mitjana</t>
  </si>
  <si>
    <t>9.Elaborar i aportar documentació de complexitat alta</t>
  </si>
  <si>
    <t>10.Elaborar i aportar documentació de complexitat molt alta</t>
  </si>
  <si>
    <t>12.Aportar informes sectorials preceptius</t>
  </si>
  <si>
    <t>19.Mantenir i actualitzar registres, llibres d’actes o llibres de comptabilitat</t>
  </si>
  <si>
    <t>21. Col·laborar amb les tasques de control i inspecció</t>
  </si>
  <si>
    <t xml:space="preserve">L'equivalència de categories dels costos unitaris i la nomenclatura del desplegable és la següent: </t>
  </si>
  <si>
    <t>4. Presentar DR</t>
  </si>
  <si>
    <t>5. Aportar DR</t>
  </si>
  <si>
    <t>13. Certificacions Administració</t>
  </si>
  <si>
    <t>15. Informes</t>
  </si>
  <si>
    <t>17. Rètol/Cartell</t>
  </si>
  <si>
    <t>18. Etiquetatge</t>
  </si>
  <si>
    <t>19. Registres o llibres</t>
  </si>
  <si>
    <t>20. Mantenir documentació</t>
  </si>
  <si>
    <t>TAULA CATEGORIES</t>
  </si>
  <si>
    <t>6. Còpia</t>
  </si>
  <si>
    <t>16. Informació tercer</t>
  </si>
  <si>
    <t>12. Informes sectorials</t>
  </si>
  <si>
    <t>Cost total</t>
  </si>
  <si>
    <t>Art.</t>
  </si>
  <si>
    <t>Temps (t) h</t>
  </si>
  <si>
    <t>NORMATIVA VIGENT</t>
  </si>
  <si>
    <t>ESTALVI EN TERMES DE CÀRREGUES ADMINISTRATIVES:</t>
  </si>
  <si>
    <r>
      <t xml:space="preserve">RESULTAT 
</t>
    </r>
    <r>
      <rPr>
        <i/>
        <sz val="12"/>
        <rFont val="Arial"/>
        <family val="2"/>
      </rPr>
      <t>(NORMATIVA VIGENT-PROPOSTA NORMATIVA)</t>
    </r>
  </si>
  <si>
    <t>9. Doc.Complexitat alta</t>
  </si>
  <si>
    <t>7. Doc. Complexitat baixa</t>
  </si>
  <si>
    <t>8. Doc. Complexitat mitjana</t>
  </si>
  <si>
    <t>10. Doc. Complexitat molt alta</t>
  </si>
  <si>
    <t>11. Certificacions tècniques</t>
  </si>
  <si>
    <t>14. Comunicació dades</t>
  </si>
  <si>
    <t>21. Control i inspecció</t>
  </si>
  <si>
    <t>Aquest document Excel s’estructura en els fulls següents:</t>
  </si>
  <si>
    <t>3. Quantificar les càrregues administratives: norma vigent i proposta normativa</t>
  </si>
  <si>
    <t>Cal indicar com s'han obtingut les dades en relació amb aquest paràmetre.</t>
  </si>
  <si>
    <t xml:space="preserve">Cal indicar com s'han obtingut les dades en relació amb el nombre d'empreses afectades o l'esdeveniment utilitzat en el càlcul. </t>
  </si>
  <si>
    <t>Cal indicar l'origen de les dades en relació amb la freqüència de compliment de l'obligació d'informació en un any</t>
  </si>
  <si>
    <t>Cal indicar com s'han obtingut les dades relatives al paràmetre temps.</t>
  </si>
  <si>
    <t>En el cas que es disposin de preus més acurats per a un determinat sector, caldria fer servir els mateixos per fer el càlcul del cost.</t>
  </si>
  <si>
    <t>9. Doc. Complexitat alta</t>
  </si>
  <si>
    <t>Àrea de Millora de la Regulació</t>
  </si>
  <si>
    <t>Barcelona, desembre 2012</t>
  </si>
  <si>
    <r>
      <t>A)</t>
    </r>
    <r>
      <rPr>
        <b/>
        <i/>
        <sz val="10"/>
        <rFont val="Arial"/>
        <family val="2"/>
      </rPr>
      <t xml:space="preserve"> NORMA VIGENT</t>
    </r>
    <r>
      <rPr>
        <b/>
        <sz val="10"/>
        <rFont val="Arial"/>
        <family val="2"/>
      </rPr>
      <t>:</t>
    </r>
    <r>
      <rPr>
        <sz val="10"/>
        <rFont val="Arial"/>
        <family val="2"/>
      </rPr>
      <t xml:space="preserve"> En aquest full cal identificar i quantificar les obligacions d'informació de la normativa vigent, si s'escau.</t>
    </r>
  </si>
  <si>
    <r>
      <t xml:space="preserve">B) </t>
    </r>
    <r>
      <rPr>
        <b/>
        <i/>
        <sz val="10"/>
        <rFont val="Arial"/>
        <family val="2"/>
      </rPr>
      <t>PROPOSTA NORMATIVA</t>
    </r>
    <r>
      <rPr>
        <sz val="10"/>
        <rFont val="Arial"/>
        <family val="2"/>
      </rPr>
      <t>: En aquest full cal identificar i quantificar les obligacions d'informació de la proposta normativa, si s'escau.</t>
    </r>
  </si>
  <si>
    <r>
      <t xml:space="preserve">C) </t>
    </r>
    <r>
      <rPr>
        <b/>
        <i/>
        <sz val="10"/>
        <rFont val="Arial"/>
        <family val="2"/>
      </rPr>
      <t>ESTALVI</t>
    </r>
    <r>
      <rPr>
        <i/>
        <sz val="10"/>
        <rFont val="Arial"/>
        <family val="2"/>
      </rPr>
      <t xml:space="preserve">: </t>
    </r>
    <r>
      <rPr>
        <sz val="10"/>
        <rFont val="Arial"/>
        <family val="2"/>
      </rPr>
      <t>En aquest full cal indicar el resultat de la diferència de cost entre la normativa vigent i la proposta normativa, en termes de càrregues administratives, de forma que es determini si s'ha produït un augment o una disminució dels costos.</t>
    </r>
  </si>
  <si>
    <r>
      <t xml:space="preserve">D) </t>
    </r>
    <r>
      <rPr>
        <b/>
        <i/>
        <sz val="10"/>
        <rFont val="Arial"/>
        <family val="2"/>
      </rPr>
      <t>ORIGEN DADES</t>
    </r>
    <r>
      <rPr>
        <sz val="10"/>
        <rFont val="Arial"/>
        <family val="2"/>
      </rPr>
      <t>: En aquest full cal fer constar les fonts utilitzades per obtenir els valors de cadascun dels paràmetres de la quantificació.</t>
    </r>
  </si>
  <si>
    <r>
      <t xml:space="preserve">Preu </t>
    </r>
    <r>
      <rPr>
        <b/>
        <i/>
        <sz val="10"/>
        <rFont val="Arial"/>
        <family val="2"/>
      </rPr>
      <t>(p)</t>
    </r>
    <r>
      <rPr>
        <i/>
        <sz val="10"/>
        <color rgb="FF1F497D"/>
        <rFont val="Arial"/>
        <family val="2"/>
      </rPr>
      <t>:</t>
    </r>
    <r>
      <rPr>
        <sz val="10"/>
        <rFont val="Arial"/>
        <family val="2"/>
      </rPr>
      <t>es refereix a la tarifa horària que inclou els costos salarials del personal per tipus d’ocupació que ha de portar a terme la tasca de gestió administrativa associada al compliment d’una obligació d’informació, més els costos generals de l’empresa que s’estimen en un 25% del preu (guany/hora).</t>
    </r>
  </si>
  <si>
    <r>
      <t>Temps</t>
    </r>
    <r>
      <rPr>
        <b/>
        <i/>
        <sz val="10"/>
        <rFont val="Arial"/>
        <family val="2"/>
      </rPr>
      <t>(t)</t>
    </r>
    <r>
      <rPr>
        <b/>
        <sz val="10"/>
        <rFont val="Arial"/>
        <family val="2"/>
      </rPr>
      <t>:</t>
    </r>
    <r>
      <rPr>
        <sz val="10"/>
        <rFont val="Arial"/>
        <family val="2"/>
      </rPr>
      <t xml:space="preserve"> es refereix a la quantitat de temps requerida pel personal que ha d'executar les tasques administratives necessàries per al compliment d'una obligació d'informació.</t>
    </r>
  </si>
  <si>
    <r>
      <t>Quantitat</t>
    </r>
    <r>
      <rPr>
        <b/>
        <sz val="10"/>
        <rFont val="Arial"/>
        <family val="2"/>
      </rPr>
      <t xml:space="preserve"> (Q):</t>
    </r>
    <r>
      <rPr>
        <sz val="10"/>
        <rFont val="Arial"/>
        <family val="2"/>
      </rPr>
      <t xml:space="preserve"> comprèn el volum de la</t>
    </r>
    <r>
      <rPr>
        <b/>
        <u/>
        <sz val="10"/>
        <rFont val="Arial"/>
        <family val="2"/>
      </rPr>
      <t xml:space="preserve"> </t>
    </r>
    <r>
      <rPr>
        <b/>
        <sz val="10"/>
        <rFont val="Arial"/>
        <family val="2"/>
      </rPr>
      <t>població de les empreses afectades (N)</t>
    </r>
    <r>
      <rPr>
        <sz val="10"/>
        <rFont val="Arial"/>
        <family val="2"/>
      </rPr>
      <t xml:space="preserve"> i la </t>
    </r>
    <r>
      <rPr>
        <b/>
        <sz val="10"/>
        <rFont val="Arial"/>
        <family val="2"/>
      </rPr>
      <t xml:space="preserve">freqüència (F) </t>
    </r>
    <r>
      <rPr>
        <sz val="10"/>
        <rFont val="Arial"/>
        <family val="2"/>
      </rPr>
      <t>amb què l’activitat ha de realitzar-se cada any.</t>
    </r>
  </si>
  <si>
    <r>
      <rPr>
        <b/>
        <sz val="10"/>
        <rFont val="Arial"/>
        <family val="2"/>
      </rPr>
      <t xml:space="preserve">Segon.- </t>
    </r>
    <r>
      <rPr>
        <sz val="10"/>
        <rFont val="Arial"/>
        <family val="2"/>
      </rPr>
      <t xml:space="preserve">Indicar l'article de la norma o de la proposta normativa on es preveu l'obligació d'informació, a la casella </t>
    </r>
    <r>
      <rPr>
        <b/>
        <sz val="10"/>
        <rFont val="Arial"/>
        <family val="2"/>
      </rPr>
      <t>"Art."</t>
    </r>
    <r>
      <rPr>
        <sz val="10"/>
        <rFont val="Arial"/>
        <family val="2"/>
      </rPr>
      <t xml:space="preserve">
</t>
    </r>
  </si>
  <si>
    <r>
      <rPr>
        <b/>
        <sz val="10"/>
        <rFont val="Arial"/>
        <family val="2"/>
      </rPr>
      <t>Primer.-</t>
    </r>
    <r>
      <rPr>
        <sz val="10"/>
        <rFont val="Arial"/>
        <family val="2"/>
      </rPr>
      <t xml:space="preserve"> Identificar les càrregues administratives de la norma vigent o de la proposta normativa objecte d'anàlisi i desglossar-les a  la casella "</t>
    </r>
    <r>
      <rPr>
        <b/>
        <sz val="10"/>
        <rFont val="Arial"/>
        <family val="2"/>
      </rPr>
      <t>Obligacions d'informació"</t>
    </r>
    <r>
      <rPr>
        <sz val="10"/>
        <rFont val="Arial"/>
        <family val="2"/>
      </rPr>
      <t xml:space="preserve">. Es recomana agrupar-les segons la </t>
    </r>
    <r>
      <rPr>
        <b/>
        <sz val="10"/>
        <rFont val="Arial"/>
        <family val="2"/>
      </rPr>
      <t>"població afectada"</t>
    </r>
    <r>
      <rPr>
        <sz val="10"/>
        <rFont val="Arial"/>
        <family val="2"/>
      </rPr>
      <t xml:space="preserve">, és a dir, el tipus d'empreses que estan subjectes al seu compliment. </t>
    </r>
  </si>
  <si>
    <r>
      <rPr>
        <b/>
        <sz val="10"/>
        <rFont val="Arial"/>
        <family val="2"/>
      </rPr>
      <t>Tercer.-</t>
    </r>
    <r>
      <rPr>
        <sz val="10"/>
        <rFont val="Arial"/>
        <family val="2"/>
      </rPr>
      <t xml:space="preserve"> Aplicar  la fórmula </t>
    </r>
    <r>
      <rPr>
        <b/>
        <sz val="10"/>
        <rFont val="Arial"/>
        <family val="2"/>
      </rPr>
      <t xml:space="preserve">Cost de la càrrega administrativa= </t>
    </r>
    <r>
      <rPr>
        <b/>
        <i/>
        <sz val="10"/>
        <rFont val="Arial"/>
        <family val="2"/>
      </rPr>
      <t xml:space="preserve">Preu x Temps x Quantitat, </t>
    </r>
    <r>
      <rPr>
        <sz val="10"/>
        <rFont val="Arial"/>
        <family val="2"/>
      </rPr>
      <t>segons preveu l'annex 2 de la Guia de Bones Pràctiques. Als efectes d'obtenir aquest cost de la càrrega administrativa, cal omplir les caselles següents:</t>
    </r>
  </si>
  <si>
    <r>
      <t>Es pot optar per fer els càlculs seguint de forma completa la metodologia del Model de Costos Estàndard o mitjançant els costos unitaris. Si s'escull la primera, cal determinar a la casella corresponent el temps que li suposa a un administratiu, un tècnic, un professional i/o un directiu donar compliment a l'obligació d'informació identificada</t>
    </r>
    <r>
      <rPr>
        <sz val="10"/>
        <color rgb="FF1F497D"/>
        <rFont val="Arial"/>
        <family val="2"/>
      </rPr>
      <t>.</t>
    </r>
  </si>
  <si>
    <t>En el cas que totes les obligacions d'informació es quantifiquin mitjançant costos unitaris, els valors relatius als paràmetre de preu i temps seran el assignats per aquest sistema.</t>
  </si>
  <si>
    <r>
      <t xml:space="preserve">Per regla general, la </t>
    </r>
    <r>
      <rPr>
        <b/>
        <sz val="10"/>
        <rFont val="Arial"/>
        <family val="2"/>
      </rPr>
      <t>població (N)</t>
    </r>
    <r>
      <rPr>
        <sz val="10"/>
        <rFont val="Arial"/>
        <family val="2"/>
      </rPr>
      <t xml:space="preserve"> fa referència al nombre d’empreses afectades per una determinada norma. No obstant això,  s'ha de tenir present que la població pot ser fixada mitjançant un esdeveniment, per exemple, el nombre de sol.licituds anuals. </t>
    </r>
  </si>
  <si>
    <r>
      <t xml:space="preserve">Pel que fa a la </t>
    </r>
    <r>
      <rPr>
        <b/>
        <sz val="10"/>
        <rFont val="Arial"/>
        <family val="2"/>
      </rPr>
      <t>freqüència (F)</t>
    </r>
    <r>
      <rPr>
        <sz val="10"/>
        <rFont val="Arial"/>
        <family val="2"/>
      </rPr>
      <t>, cal dir que el càlcul de les càrregues administratives es realitza en termes anuals. És a dir, en el cas que una obligació d'informació sigui de freqüència mensual, caldria posar 12 a la casella, mentre que si la freqüència de compliment és cada 5 anys, caldria posar  0,2.</t>
    </r>
  </si>
  <si>
    <t>Prof.</t>
  </si>
  <si>
    <t>5.Aportar una declaració responsable sobre el compliment de la normativa aplicable</t>
  </si>
  <si>
    <t>13.Aportar certificacions de l'Administració pública</t>
  </si>
  <si>
    <t>6.Aportar còpia de documentació acreditativa del compliment dels requisits</t>
  </si>
  <si>
    <t>18.Etiquetatge de productes o incloure marques identificatives</t>
  </si>
  <si>
    <r>
      <t>En aquest cas, cal seleccionar el desplegable de la casella "</t>
    </r>
    <r>
      <rPr>
        <b/>
        <sz val="10"/>
        <rFont val="Arial"/>
        <family val="2"/>
      </rPr>
      <t>Categoria CU</t>
    </r>
    <r>
      <rPr>
        <sz val="10"/>
        <rFont val="Arial"/>
        <family val="2"/>
      </rPr>
      <t>" i triar la que correspongui a l'obligació d'informació que s'està quantificant. Aquesta selecció activarà les fórmules de les columnes "L" a "S", i s'ompliran les caselles amb els temps establerts als costos unitaris. Així mateix, cal tenir en compte que en el cas que s'insereixin noves files per a  fer la quantificació, caldrà que les fórmules es copiïn a les mateixes.</t>
    </r>
  </si>
  <si>
    <t>INSTRUCCIONS PER A EMPLENAR EL FULL DE CÀLCUL EXCEL PER A LA QUANTIFICACIÓ DE CÀRREGUES ADMINISTRATIVES MITJANÇANT EL SISTEMA DELS COSTOS UNITARIS ESTÀNDARD</t>
  </si>
  <si>
    <r>
      <rPr>
        <sz val="10"/>
        <rFont val="Arial"/>
        <family val="2"/>
      </rPr>
      <t xml:space="preserve">Tanmateix, també es possible optar per fer els càlculs amb els costos unitaris, a aquests efectes es recomana consultar el document </t>
    </r>
    <r>
      <rPr>
        <u/>
        <sz val="10"/>
        <color theme="10"/>
        <rFont val="Arial"/>
        <family val="2"/>
      </rPr>
      <t>"Sistema de costos unitaris estàndard per a la quantificació de càrregues administratives"</t>
    </r>
  </si>
  <si>
    <t>11.Aportar certificacions tècniques preceptives</t>
  </si>
  <si>
    <t>16 .Lliurar informació a tercers</t>
  </si>
  <si>
    <t>14. Efectuar una comunicació de dades a l’Administració pública</t>
  </si>
  <si>
    <t>15. Lliurar informes periòdics a l’Administració pública</t>
  </si>
  <si>
    <t>17.Exhibir rètols o cartells amb informació per al públic</t>
  </si>
  <si>
    <t>20. Mantenir documentació a disposició de l’Administració pública o de tercers</t>
  </si>
  <si>
    <t>1. Sol·licitud títol habilitant</t>
  </si>
  <si>
    <t>3. Sol·licitud registre</t>
  </si>
  <si>
    <r>
      <t>En els fulls relatius a la norma vigent i proposta normativa, les caselles del preu es troben omplertes amb els preus actualitzats a 2016 per a administratius, tècnics, professionals i directius, calculats d'acord amb la metodologia exposada al document '</t>
    </r>
    <r>
      <rPr>
        <i/>
        <sz val="10"/>
        <rFont val="Arial"/>
        <family val="2"/>
      </rPr>
      <t xml:space="preserve">Actualització dels preus per hora de la Guia de Bones Pràctiques (2016)' </t>
    </r>
    <r>
      <rPr>
        <sz val="10"/>
        <rFont val="Arial"/>
        <family val="2"/>
      </rPr>
      <t xml:space="preserve">que es troba en el següent apartat de la intranet de Coordinació Interdepartamental: </t>
    </r>
  </si>
  <si>
    <t>http://presidencia.intranet.gencat.cat/Inet/Ambits/Coordinacio_NOU/MilloraRegulacio.jsp</t>
  </si>
  <si>
    <t>La plantilla del full de càlcul Excel té per objectiu facilitar a les unitats departamentals la quantificació de les obligacions d’informació d’un projecte normatiu o d’una norma –el compliment de les quals genera càrregues administratives a les empreses–, utilitzant els costos unitaris estàndard elaborats per l'Àrea de Millora de la Regulació.
No obstant, aquesta plantilla també permet aplicar la metodologia del Model de Costos Estàndard, d'acord amb l'Annex 2 de la Guia de Bones Pràctiques per a l’elaboració i la revisió de la normativa amb incidència en l’activitat econòmica, tal com es detalla més endavant en l'explicació del paràmetre "temps".</t>
  </si>
  <si>
    <t>(Actualitzat gener 2017)</t>
  </si>
  <si>
    <t>Senyalització pel titular, entitat gestora o concessionari, de les zones privades de pesca i les zones de pesca controlada amb concessió</t>
  </si>
  <si>
    <t>5.11</t>
  </si>
  <si>
    <t>Sol·licitud autorització excepcional de pesca</t>
  </si>
  <si>
    <t>Informe resultats obtinguts en autorització excepciona de pesca per a qualsevol espècie piscícola</t>
  </si>
  <si>
    <t>11.4</t>
  </si>
  <si>
    <t>sol·licitud autorització expressa per a arts i mitjans de pesca especials</t>
  </si>
  <si>
    <t>12.1</t>
  </si>
  <si>
    <t>Sol·licitud de concessió d'aprofitament de zona de pesca controlada</t>
  </si>
  <si>
    <t>Comunicació inici d'aprofitament en zona de pesca en aigües de titularitat privada</t>
  </si>
  <si>
    <t>Sol·licitud d'autorització de competició esportiva i proposta de calendari de competicions de pesca esportiva</t>
  </si>
  <si>
    <t>Senyalització límits de tram en què es realitza la competició de pesca</t>
  </si>
  <si>
    <t>Elaboració Pla de Salvament per alteració de volum o cabal d'aigua i sol·licitar aprovació del Pla</t>
  </si>
  <si>
    <t>QUANTIFICACIÓ DE CÀRREGUES ADMINISTRATIVES:  LLEI 22/2009, D'ORDENACIÓ SOSTENIBLE DE LA PESCA EN AIGÜES CONTINENTALS</t>
  </si>
  <si>
    <t>Elaboració projecte tècnic de reixes i sistemes de protecció de canals</t>
  </si>
  <si>
    <t>Sol·licitud d'autorització de reintroducció, repoblació o alliberament i translocació</t>
  </si>
  <si>
    <t>37.2</t>
  </si>
  <si>
    <t>Sol·licitud d'autorització de reintroducció, repoblació o alliberament i translocació en aigües de reserva genètica</t>
  </si>
  <si>
    <t>Sol·licitud de Centre de Recuperació de la fauna</t>
  </si>
  <si>
    <t>Sol·licitud declaració Escola de Riu</t>
  </si>
  <si>
    <t>Divulgar el contingut del Pla d'Ordenacio dela Pesca, etc</t>
  </si>
  <si>
    <t>Elaborar la memòria de les Escoles de Riu</t>
  </si>
  <si>
    <t>Sol·licitud per adquirir la condició d'entitat tutora de la pesca o del riu</t>
  </si>
  <si>
    <t>Presentar memòria anual de gestió de les entitats tutores de la pesca i del riu</t>
  </si>
  <si>
    <t>46.1</t>
  </si>
  <si>
    <t>Comunicar modificacions  dels estatuts de les entitats tutores de la pesca i del riu</t>
  </si>
  <si>
    <t>46.2</t>
  </si>
  <si>
    <t>Memòria anual del concessionari d'aprofitament de pesca</t>
  </si>
  <si>
    <t xml:space="preserve">QUANTIFICACIÓ DE CÀRREGUES ADMINISTRATIVES:  DECRET APROVACIÓ REGLAMENT DE LA LLEI 22/2009, D'ORDENACIÓ SOSTENIBLE DE LA PESCA EN AIGÜES CONTINENTALS // </t>
  </si>
  <si>
    <t>30.1</t>
  </si>
  <si>
    <t>22.1</t>
  </si>
  <si>
    <t>Sol·licitud Llicència de Pesca</t>
  </si>
  <si>
    <t>Sol·licitud permís de pesca en zona de pesca controlada</t>
  </si>
  <si>
    <t>Instal·lar els rètols informatius que es determinin en els títols concesisonals (del domini púiblic hidràulic.</t>
  </si>
  <si>
    <t>10.2</t>
  </si>
  <si>
    <t xml:space="preserve">14.1 </t>
  </si>
  <si>
    <t>Aportar un projecte tècnic amb la sol·licitud d'autorització o concessió d'aprotitament que inclogui la previsió de reixes i sistemes de protecció de canals de derivació d'aigües.</t>
  </si>
  <si>
    <t>15.1</t>
  </si>
  <si>
    <t>18.9</t>
  </si>
  <si>
    <t>20.1</t>
  </si>
  <si>
    <t>Sol·licitud d'autorització per fer repoblacions, reïntroduccions i translocacions</t>
  </si>
  <si>
    <t>Senyalitzar els cursos, trams de cursos i masses d'aigua continental en què es pot practicar la pesca</t>
  </si>
  <si>
    <t>36.1</t>
  </si>
  <si>
    <t>39.1</t>
  </si>
  <si>
    <t>Sol·licitar autorització per fer competicions de pesca</t>
  </si>
  <si>
    <t>Sol·licitud d'autorització per a la pesca des d'una embarcació.</t>
  </si>
  <si>
    <t>5, 27.2, 41.1</t>
  </si>
  <si>
    <t>5, 28.3, 42.1</t>
  </si>
  <si>
    <t>42.3</t>
  </si>
  <si>
    <t>sol·licitud devolució import de del permís de pesca</t>
  </si>
  <si>
    <t>Sol·licitud d'autorització per ser Centre de Recuperació de la Fauna</t>
  </si>
  <si>
    <t>Sol·licitud d'autorització per Centre de producció de fauna en aigües continentals</t>
  </si>
  <si>
    <t>47.1</t>
  </si>
  <si>
    <t>Obtenir declaració com a entitat tutora de la pesca o de riu</t>
  </si>
  <si>
    <t>49.5</t>
  </si>
  <si>
    <t>Sol·licitud/renovació llicència de pesca</t>
  </si>
  <si>
    <t>6.2</t>
  </si>
  <si>
    <t>Sol·licitud de permís de pesca en zones de pesca controlada</t>
  </si>
  <si>
    <t xml:space="preserve">Obtenir una autorització per alterar el volum o cabal de qualsevol massa d'aigua inclosa en el Pla d'ordenació </t>
  </si>
  <si>
    <t>Notificar urgència d'actuacions de salvament</t>
  </si>
  <si>
    <t xml:space="preserve">Aportar un projecte tècnic amb la sol·licitud d'autorització o concessió d'aprotitaments amb les mesures necessàries pe a la construcció de dics o altres obres a la llera d'un curs d'aigua. </t>
  </si>
  <si>
    <t>Sol·licitud d'autorització per transport d'exemplars vius d'espècies de peixos i crustacis classificades com a introduïdes.</t>
  </si>
  <si>
    <t>0*</t>
  </si>
  <si>
    <t>0**</t>
  </si>
  <si>
    <t>Elaboració del pla de Salvament de les espècies autòctones de fauna juntament amb la sol·licitud d'alteració del volum o cabal de masses d'aigua.</t>
  </si>
  <si>
    <t>Petició informe de l'organisme competent en pesca no professional en aigües continentals, (en el cas de concessions sobre el domini públic hidràulic )</t>
  </si>
  <si>
    <t>Sol·licitud per a obtenir una autorització per realitzar estudis científics o de control poblacional,</t>
  </si>
  <si>
    <t>0***</t>
  </si>
  <si>
    <t>0****</t>
  </si>
  <si>
    <t>0*****</t>
  </si>
  <si>
    <t xml:space="preserve">* Tràmit interadministratiu, ** Tràmit ja exigit per l'ACA en la seva normativa, *** Tràmit de l'administració i no del ciutadà, **** Inclòs a la llicència de pesca, ***** Normativa comercialització DGPAM </t>
  </si>
  <si>
    <t>Versió revisada 14/05/2019</t>
  </si>
  <si>
    <t>7.1</t>
  </si>
  <si>
    <t>16.2</t>
  </si>
  <si>
    <t>23.5</t>
  </si>
  <si>
    <t>17.1</t>
  </si>
  <si>
    <t>29.2</t>
  </si>
  <si>
    <t>29.11</t>
  </si>
  <si>
    <t>31.1</t>
  </si>
  <si>
    <t>31.9</t>
  </si>
  <si>
    <t>32.1</t>
  </si>
  <si>
    <t>35.2</t>
  </si>
  <si>
    <t>36.2</t>
  </si>
  <si>
    <t>38.1</t>
  </si>
  <si>
    <t>12.1,40.2</t>
  </si>
  <si>
    <t>40.3</t>
  </si>
  <si>
    <t>42.4</t>
  </si>
  <si>
    <t>44.2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</si>
</sst>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43" formatCode="_-* #,##0.00\ _€_-;\-* #,##0.00\ _€_-;_-* &quot;-&quot;??\ _€_-;_-@_-"/>
    <numFmt numFmtId="164" formatCode="#,##0.00\ &quot;€&quot;"/>
  </numFmts>
  <fonts count="32" x14ac:knownFonts="1">
    <font>
      <sz val="10"/>
      <name val="Arial"/>
      <family val="2"/>
    </font>
    <font>
      <sz val="11"/>
      <color theme="1"/>
      <name val="Calibri"/>
      <family val="2"/>
      <scheme val="minor"/>
    </font>
    <font>
      <sz val="11"/>
      <color theme="1"/>
      <name val="Calibri"/>
      <family val="2"/>
      <scheme val="minor"/>
    </font>
    <font>
      <sz val="10"/>
      <name val="Arial"/>
      <family val="2"/>
    </font>
    <font>
      <b/>
      <sz val="12"/>
      <color indexed="16"/>
      <name val="Arial"/>
      <family val="2"/>
    </font>
    <font>
      <b/>
      <sz val="12"/>
      <name val="Arial"/>
      <family val="2"/>
    </font>
    <font>
      <b/>
      <sz val="10"/>
      <name val="Arial"/>
      <family val="2"/>
    </font>
    <font>
      <b/>
      <sz val="10"/>
      <color theme="3"/>
      <name val="Arial"/>
      <family val="2"/>
    </font>
    <font>
      <sz val="14"/>
      <name val="Arial"/>
      <family val="2"/>
    </font>
    <font>
      <sz val="11"/>
      <name val="Arial"/>
      <family val="2"/>
    </font>
    <font>
      <b/>
      <sz val="12"/>
      <color rgb="FF800000"/>
      <name val="Arial"/>
      <family val="2"/>
    </font>
    <font>
      <sz val="10"/>
      <name val="Arial"/>
      <family val="2"/>
    </font>
    <font>
      <b/>
      <u/>
      <sz val="12"/>
      <color rgb="FF800000"/>
      <name val="Arial"/>
      <family val="2"/>
    </font>
    <font>
      <b/>
      <u/>
      <sz val="10"/>
      <color rgb="FF800000"/>
      <name val="Arial"/>
      <family val="2"/>
    </font>
    <font>
      <b/>
      <sz val="12"/>
      <color theme="3"/>
      <name val="Arial"/>
      <family val="2"/>
    </font>
    <font>
      <b/>
      <i/>
      <sz val="10"/>
      <name val="Arial"/>
      <family val="2"/>
    </font>
    <font>
      <b/>
      <i/>
      <u/>
      <sz val="10"/>
      <name val="Arial"/>
      <family val="2"/>
    </font>
    <font>
      <i/>
      <sz val="10"/>
      <name val="Arial"/>
      <family val="2"/>
    </font>
    <font>
      <i/>
      <sz val="10"/>
      <color rgb="FF1F497D"/>
      <name val="Arial"/>
      <family val="2"/>
    </font>
    <font>
      <b/>
      <u/>
      <sz val="10"/>
      <name val="Arial"/>
      <family val="2"/>
    </font>
    <font>
      <b/>
      <sz val="10"/>
      <color rgb="FFC0504D"/>
      <name val="Arial"/>
      <family val="2"/>
    </font>
    <font>
      <b/>
      <sz val="10"/>
      <color rgb="FF1F497D"/>
      <name val="Arial"/>
      <family val="2"/>
    </font>
    <font>
      <u/>
      <sz val="10"/>
      <color theme="10"/>
      <name val="Arial"/>
      <family val="2"/>
    </font>
    <font>
      <sz val="10"/>
      <color rgb="FF1F497D"/>
      <name val="Arial"/>
      <family val="2"/>
    </font>
    <font>
      <b/>
      <sz val="11"/>
      <color rgb="FF800000"/>
      <name val="Arial"/>
      <family val="2"/>
    </font>
    <font>
      <b/>
      <sz val="10"/>
      <color rgb="FF800000"/>
      <name val="Arial"/>
      <family val="2"/>
    </font>
    <font>
      <sz val="12"/>
      <name val="Arial"/>
      <family val="2"/>
    </font>
    <font>
      <i/>
      <sz val="12"/>
      <name val="Arial"/>
      <family val="2"/>
    </font>
    <font>
      <b/>
      <sz val="9"/>
      <name val="Arial"/>
      <family val="2"/>
    </font>
    <font>
      <sz val="9"/>
      <color theme="1"/>
      <name val="Arial"/>
      <family val="2"/>
    </font>
    <font>
      <sz val="10"/>
      <color theme="1"/>
      <name val="Arial"/>
      <family val="2"/>
    </font>
    <font>
      <sz val="9"/>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0">
    <border>
      <left/>
      <right/>
      <top/>
      <bottom/>
      <diagonal/>
    </border>
    <border>
      <left style="thick">
        <color indexed="64"/>
      </left>
      <right style="medium">
        <color indexed="64"/>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style="medium">
        <color indexed="64"/>
      </left>
      <right style="medium">
        <color indexed="64"/>
      </right>
      <top style="thick">
        <color indexed="64"/>
      </top>
      <bottom/>
      <diagonal/>
    </border>
    <border>
      <left style="medium">
        <color indexed="64"/>
      </left>
      <right style="thick">
        <color indexed="64"/>
      </right>
      <top style="thick">
        <color indexed="64"/>
      </top>
      <bottom/>
      <diagonal/>
    </border>
    <border>
      <left style="thick">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ck">
        <color indexed="64"/>
      </right>
      <top/>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ck">
        <color auto="1"/>
      </left>
      <right/>
      <top/>
      <bottom/>
      <diagonal/>
    </border>
    <border>
      <left style="thick">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ck">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3"/>
      </left>
      <right style="medium">
        <color theme="3"/>
      </right>
      <top style="medium">
        <color theme="3"/>
      </top>
      <bottom style="medium">
        <color theme="3"/>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s>
  <cellStyleXfs count="11">
    <xf numFmtId="0" fontId="0" fillId="0" borderId="0"/>
    <xf numFmtId="44" fontId="3" fillId="0" borderId="0" applyFont="0" applyFill="0" applyBorder="0" applyAlignment="0" applyProtection="0"/>
    <xf numFmtId="0" fontId="8" fillId="0" borderId="0"/>
    <xf numFmtId="0" fontId="2" fillId="0" borderId="0"/>
    <xf numFmtId="43" fontId="8" fillId="0" borderId="0" applyFont="0" applyFill="0" applyBorder="0" applyAlignment="0" applyProtection="0"/>
    <xf numFmtId="44" fontId="8"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3" fillId="0" borderId="0"/>
    <xf numFmtId="0" fontId="11" fillId="0" borderId="0"/>
    <xf numFmtId="0" fontId="22" fillId="0" borderId="0" applyNumberFormat="0" applyFill="0" applyBorder="0" applyAlignment="0" applyProtection="0"/>
  </cellStyleXfs>
  <cellXfs count="184">
    <xf numFmtId="0" fontId="0" fillId="0" borderId="0" xfId="0"/>
    <xf numFmtId="4" fontId="0" fillId="0" borderId="0" xfId="0" applyNumberFormat="1" applyFill="1"/>
    <xf numFmtId="0" fontId="0" fillId="0" borderId="0" xfId="0" applyFill="1"/>
    <xf numFmtId="3" fontId="0" fillId="0" borderId="0" xfId="0" applyNumberFormat="1" applyFill="1"/>
    <xf numFmtId="0" fontId="0" fillId="0" borderId="0" xfId="0" applyFill="1" applyAlignment="1"/>
    <xf numFmtId="0" fontId="0" fillId="0" borderId="0" xfId="0" applyFill="1" applyAlignment="1">
      <alignment vertical="top"/>
    </xf>
    <xf numFmtId="4" fontId="0" fillId="0" borderId="0" xfId="0" applyNumberFormat="1" applyFill="1"/>
    <xf numFmtId="0" fontId="0" fillId="0" borderId="0" xfId="0" applyFill="1"/>
    <xf numFmtId="0" fontId="3" fillId="0" borderId="0" xfId="0" applyFont="1" applyFill="1"/>
    <xf numFmtId="3" fontId="0" fillId="0" borderId="0" xfId="0" applyNumberFormat="1" applyFill="1"/>
    <xf numFmtId="4" fontId="0" fillId="0" borderId="28" xfId="0" applyNumberFormat="1" applyFill="1" applyBorder="1"/>
    <xf numFmtId="4" fontId="0" fillId="0" borderId="28" xfId="0" applyNumberFormat="1" applyFill="1" applyBorder="1" applyAlignment="1"/>
    <xf numFmtId="4" fontId="3" fillId="0" borderId="28" xfId="0" applyNumberFormat="1" applyFont="1" applyFill="1" applyBorder="1"/>
    <xf numFmtId="0" fontId="7" fillId="0" borderId="0" xfId="0" applyFont="1" applyFill="1" applyAlignment="1">
      <alignment horizontal="left" vertical="top"/>
    </xf>
    <xf numFmtId="0" fontId="6" fillId="0" borderId="0" xfId="0" applyFont="1" applyFill="1" applyAlignment="1">
      <alignment horizontal="left" vertical="top"/>
    </xf>
    <xf numFmtId="0" fontId="11" fillId="0" borderId="0" xfId="9" applyFill="1"/>
    <xf numFmtId="0" fontId="5" fillId="0" borderId="0" xfId="9" applyFont="1" applyFill="1" applyBorder="1" applyAlignment="1">
      <alignment vertical="center" wrapText="1"/>
    </xf>
    <xf numFmtId="0" fontId="9" fillId="0" borderId="0" xfId="0" applyFont="1" applyAlignment="1">
      <alignment horizontal="justify"/>
    </xf>
    <xf numFmtId="0" fontId="0" fillId="0" borderId="0" xfId="0" applyAlignment="1"/>
    <xf numFmtId="0" fontId="20" fillId="0" borderId="0" xfId="0" applyFont="1" applyAlignment="1">
      <alignment horizontal="justify" vertical="center"/>
    </xf>
    <xf numFmtId="0" fontId="21" fillId="0" borderId="0" xfId="0" applyFont="1" applyAlignment="1">
      <alignment horizontal="justify" vertical="center"/>
    </xf>
    <xf numFmtId="0" fontId="0" fillId="0" borderId="0" xfId="0" applyFont="1" applyAlignment="1">
      <alignment horizontal="justify" vertical="center"/>
    </xf>
    <xf numFmtId="0" fontId="7" fillId="2" borderId="8"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0" fillId="0" borderId="37" xfId="0" applyFont="1" applyBorder="1" applyAlignment="1">
      <alignment horizontal="left" vertical="top" wrapText="1"/>
    </xf>
    <xf numFmtId="0" fontId="0" fillId="0" borderId="37" xfId="0" applyBorder="1" applyAlignment="1">
      <alignment horizontal="left" vertical="top" wrapText="1"/>
    </xf>
    <xf numFmtId="0" fontId="1" fillId="0" borderId="37" xfId="3" applyFont="1" applyBorder="1"/>
    <xf numFmtId="4" fontId="0" fillId="0" borderId="0" xfId="0" applyNumberFormat="1" applyFill="1" applyProtection="1">
      <protection locked="0"/>
    </xf>
    <xf numFmtId="0" fontId="0" fillId="0" borderId="0" xfId="0" applyFill="1" applyProtection="1">
      <protection locked="0"/>
    </xf>
    <xf numFmtId="0" fontId="5" fillId="0" borderId="0" xfId="0" applyFont="1" applyFill="1" applyProtection="1">
      <protection locked="0"/>
    </xf>
    <xf numFmtId="0" fontId="3" fillId="0" borderId="0" xfId="0" applyFont="1" applyFill="1" applyProtection="1">
      <protection locked="0"/>
    </xf>
    <xf numFmtId="3" fontId="3" fillId="0" borderId="0" xfId="0" applyNumberFormat="1" applyFont="1" applyFill="1" applyProtection="1">
      <protection locked="0"/>
    </xf>
    <xf numFmtId="4" fontId="3" fillId="0" borderId="0" xfId="0" applyNumberFormat="1" applyFont="1" applyFill="1" applyProtection="1">
      <protection locked="0"/>
    </xf>
    <xf numFmtId="0" fontId="6" fillId="2" borderId="3" xfId="0" applyFont="1" applyFill="1" applyBorder="1" applyProtection="1">
      <protection locked="0"/>
    </xf>
    <xf numFmtId="0" fontId="6" fillId="2" borderId="2" xfId="0" applyFont="1" applyFill="1" applyBorder="1" applyAlignment="1" applyProtection="1">
      <alignment horizontal="center"/>
      <protection locked="0"/>
    </xf>
    <xf numFmtId="4" fontId="0" fillId="0" borderId="28" xfId="0" applyNumberFormat="1" applyFill="1" applyBorder="1" applyProtection="1">
      <protection locked="0"/>
    </xf>
    <xf numFmtId="0" fontId="6" fillId="2" borderId="8" xfId="0" applyFont="1" applyFill="1" applyBorder="1" applyAlignment="1" applyProtection="1">
      <alignment horizontal="center"/>
      <protection locked="0"/>
    </xf>
    <xf numFmtId="0" fontId="6" fillId="2" borderId="0" xfId="0" applyFont="1" applyFill="1" applyBorder="1" applyAlignment="1" applyProtection="1">
      <alignment horizontal="center"/>
      <protection locked="0"/>
    </xf>
    <xf numFmtId="0" fontId="6" fillId="2" borderId="31" xfId="0" applyFont="1" applyFill="1" applyBorder="1" applyProtection="1">
      <protection locked="0"/>
    </xf>
    <xf numFmtId="0" fontId="6" fillId="2" borderId="32" xfId="0" applyFont="1" applyFill="1" applyBorder="1" applyAlignment="1" applyProtection="1">
      <alignment horizontal="center"/>
      <protection locked="0"/>
    </xf>
    <xf numFmtId="0" fontId="6" fillId="2" borderId="30" xfId="0" applyFont="1" applyFill="1" applyBorder="1" applyAlignment="1" applyProtection="1">
      <alignment horizont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4" fontId="6" fillId="2" borderId="15" xfId="0" applyNumberFormat="1" applyFont="1" applyFill="1" applyBorder="1" applyProtection="1">
      <protection locked="0"/>
    </xf>
    <xf numFmtId="0" fontId="3" fillId="2" borderId="16" xfId="0" applyFont="1" applyFill="1" applyBorder="1" applyAlignment="1" applyProtection="1">
      <alignment horizontal="center" vertical="center"/>
      <protection locked="0"/>
    </xf>
    <xf numFmtId="0" fontId="0" fillId="2" borderId="19" xfId="0" applyFont="1" applyFill="1" applyBorder="1" applyAlignment="1" applyProtection="1">
      <alignment horizontal="left" vertical="center" wrapText="1"/>
      <protection locked="0"/>
    </xf>
    <xf numFmtId="0" fontId="0" fillId="2" borderId="17" xfId="0" applyFont="1" applyFill="1" applyBorder="1" applyAlignment="1" applyProtection="1">
      <alignment horizontal="center" vertical="center" wrapText="1"/>
      <protection locked="0"/>
    </xf>
    <xf numFmtId="4" fontId="0" fillId="0" borderId="28" xfId="0" applyNumberFormat="1" applyFill="1" applyBorder="1" applyAlignment="1" applyProtection="1">
      <protection locked="0"/>
    </xf>
    <xf numFmtId="0" fontId="0" fillId="0" borderId="0" xfId="0" applyFill="1" applyAlignment="1" applyProtection="1">
      <protection locked="0"/>
    </xf>
    <xf numFmtId="4" fontId="3" fillId="0" borderId="28" xfId="0" applyNumberFormat="1" applyFont="1" applyFill="1" applyBorder="1" applyProtection="1">
      <protection locked="0"/>
    </xf>
    <xf numFmtId="0" fontId="0" fillId="0" borderId="0" xfId="0" applyFill="1" applyAlignment="1" applyProtection="1">
      <alignment vertical="top"/>
      <protection locked="0"/>
    </xf>
    <xf numFmtId="3" fontId="0" fillId="0" borderId="0" xfId="0" applyNumberFormat="1" applyFill="1" applyProtection="1">
      <protection locked="0"/>
    </xf>
    <xf numFmtId="0" fontId="6" fillId="2" borderId="32" xfId="0" applyFont="1" applyFill="1" applyBorder="1" applyAlignment="1" applyProtection="1">
      <alignment horizontal="center" vertical="center"/>
      <protection locked="0"/>
    </xf>
    <xf numFmtId="3" fontId="6" fillId="2" borderId="8" xfId="0" applyNumberFormat="1" applyFont="1" applyFill="1" applyBorder="1" applyAlignment="1" applyProtection="1">
      <alignment horizontal="center"/>
      <protection locked="0"/>
    </xf>
    <xf numFmtId="3" fontId="6" fillId="2" borderId="14" xfId="0" applyNumberFormat="1" applyFont="1" applyFill="1" applyBorder="1" applyAlignment="1" applyProtection="1">
      <alignment horizontal="center"/>
      <protection locked="0"/>
    </xf>
    <xf numFmtId="0" fontId="0" fillId="2" borderId="31" xfId="0" applyFill="1" applyBorder="1" applyAlignment="1" applyProtection="1">
      <alignment vertical="top"/>
      <protection locked="0"/>
    </xf>
    <xf numFmtId="0" fontId="3" fillId="2" borderId="31" xfId="0" applyFont="1" applyFill="1" applyBorder="1" applyAlignment="1" applyProtection="1">
      <alignment horizontal="center"/>
      <protection locked="0"/>
    </xf>
    <xf numFmtId="0" fontId="3" fillId="2" borderId="32" xfId="0" applyFont="1" applyFill="1" applyBorder="1" applyAlignment="1" applyProtection="1">
      <alignment horizontal="center"/>
      <protection locked="0"/>
    </xf>
    <xf numFmtId="0" fontId="14" fillId="0" borderId="40" xfId="0" applyFont="1" applyBorder="1" applyAlignment="1">
      <alignment horizontal="center" vertical="center"/>
    </xf>
    <xf numFmtId="0" fontId="14" fillId="0" borderId="9" xfId="0" applyFont="1" applyBorder="1" applyAlignment="1">
      <alignment horizontal="center" vertical="center"/>
    </xf>
    <xf numFmtId="164" fontId="26" fillId="0" borderId="23" xfId="0" applyNumberFormat="1" applyFont="1" applyBorder="1" applyAlignment="1">
      <alignment horizontal="center" vertical="center"/>
    </xf>
    <xf numFmtId="164" fontId="26" fillId="0" borderId="12" xfId="0" applyNumberFormat="1" applyFont="1" applyBorder="1" applyAlignment="1">
      <alignment horizontal="center" vertical="center"/>
    </xf>
    <xf numFmtId="164" fontId="26" fillId="0" borderId="22" xfId="0" applyNumberFormat="1" applyFont="1" applyBorder="1" applyAlignment="1">
      <alignment horizontal="center" vertical="center"/>
    </xf>
    <xf numFmtId="0" fontId="0" fillId="0" borderId="0" xfId="0" applyFont="1" applyFill="1"/>
    <xf numFmtId="0" fontId="5" fillId="0" borderId="41" xfId="0" applyFont="1" applyBorder="1" applyAlignment="1">
      <alignment horizontal="center" vertical="center" wrapText="1"/>
    </xf>
    <xf numFmtId="0" fontId="21" fillId="0" borderId="0" xfId="0" applyFont="1" applyAlignment="1">
      <alignment horizontal="left" vertical="center"/>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2" xfId="0" applyFont="1" applyFill="1" applyBorder="1" applyAlignment="1" applyProtection="1">
      <alignment horizontal="center"/>
      <protection locked="0"/>
    </xf>
    <xf numFmtId="3" fontId="6" fillId="2" borderId="13" xfId="0" applyNumberFormat="1" applyFont="1" applyFill="1" applyBorder="1" applyAlignment="1" applyProtection="1">
      <alignment horizontal="center"/>
      <protection locked="0"/>
    </xf>
    <xf numFmtId="0" fontId="0" fillId="2" borderId="27" xfId="0" applyFont="1" applyFill="1" applyBorder="1" applyAlignment="1" applyProtection="1">
      <alignment horizontal="left" vertical="center" wrapText="1"/>
      <protection locked="0"/>
    </xf>
    <xf numFmtId="3" fontId="3" fillId="2" borderId="39" xfId="0" quotePrefix="1" applyNumberFormat="1" applyFont="1" applyFill="1" applyBorder="1" applyAlignment="1" applyProtection="1">
      <alignment horizontal="center"/>
      <protection locked="0"/>
    </xf>
    <xf numFmtId="0" fontId="6" fillId="0" borderId="0" xfId="0" applyFont="1" applyAlignment="1">
      <alignment horizontal="right"/>
    </xf>
    <xf numFmtId="0" fontId="6" fillId="0" borderId="0" xfId="0" applyFont="1" applyAlignment="1">
      <alignment vertical="center"/>
    </xf>
    <xf numFmtId="0" fontId="0" fillId="0" borderId="0" xfId="0" applyFont="1"/>
    <xf numFmtId="0" fontId="9" fillId="0" borderId="0" xfId="0" applyFont="1" applyAlignment="1">
      <alignment horizontal="justify" vertical="center"/>
    </xf>
    <xf numFmtId="0" fontId="17" fillId="0" borderId="0" xfId="0" applyFont="1" applyFill="1" applyAlignment="1">
      <alignment horizontal="left" vertical="top" wrapText="1"/>
    </xf>
    <xf numFmtId="0" fontId="6" fillId="2" borderId="31" xfId="0" applyFont="1" applyFill="1" applyBorder="1" applyAlignment="1" applyProtection="1">
      <alignment horizontal="center"/>
      <protection locked="0"/>
    </xf>
    <xf numFmtId="0" fontId="6" fillId="2" borderId="42" xfId="0" applyFont="1" applyFill="1" applyBorder="1" applyAlignment="1" applyProtection="1">
      <alignment horizontal="center"/>
      <protection locked="0"/>
    </xf>
    <xf numFmtId="0" fontId="6" fillId="2" borderId="43" xfId="0" applyFont="1" applyFill="1" applyBorder="1" applyAlignment="1" applyProtection="1">
      <alignment horizontal="center"/>
      <protection locked="0"/>
    </xf>
    <xf numFmtId="2" fontId="3" fillId="2" borderId="38" xfId="0" applyNumberFormat="1" applyFont="1" applyFill="1" applyBorder="1" applyProtection="1">
      <protection locked="0"/>
    </xf>
    <xf numFmtId="3" fontId="3" fillId="2" borderId="38" xfId="0" applyNumberFormat="1" applyFont="1" applyFill="1" applyBorder="1" applyAlignment="1" applyProtection="1">
      <alignment horizontal="center"/>
      <protection locked="0"/>
    </xf>
    <xf numFmtId="3" fontId="3" fillId="2" borderId="31" xfId="0" quotePrefix="1" applyNumberFormat="1" applyFont="1" applyFill="1" applyBorder="1" applyAlignment="1" applyProtection="1">
      <alignment horizontal="center"/>
      <protection locked="0"/>
    </xf>
    <xf numFmtId="0" fontId="0" fillId="2" borderId="44" xfId="0" applyFont="1" applyFill="1" applyBorder="1" applyAlignment="1" applyProtection="1">
      <alignment horizontal="left" vertical="center" wrapText="1"/>
      <protection locked="0"/>
    </xf>
    <xf numFmtId="0" fontId="3" fillId="2" borderId="21" xfId="0" applyFont="1" applyFill="1" applyBorder="1" applyAlignment="1" applyProtection="1">
      <alignment horizontal="center"/>
      <protection locked="0"/>
    </xf>
    <xf numFmtId="0" fontId="24" fillId="2" borderId="38" xfId="0" applyFont="1" applyFill="1" applyBorder="1" applyAlignment="1" applyProtection="1">
      <alignment vertical="center"/>
      <protection locked="0"/>
    </xf>
    <xf numFmtId="0" fontId="3" fillId="2" borderId="39" xfId="0" applyFont="1" applyFill="1" applyBorder="1" applyAlignment="1" applyProtection="1">
      <alignment horizontal="center"/>
      <protection locked="0"/>
    </xf>
    <xf numFmtId="0" fontId="6" fillId="2" borderId="45" xfId="0" applyFont="1" applyFill="1" applyBorder="1" applyAlignment="1" applyProtection="1">
      <alignment horizontal="center"/>
      <protection locked="0"/>
    </xf>
    <xf numFmtId="0" fontId="3" fillId="2" borderId="38" xfId="0" applyFont="1" applyFill="1" applyBorder="1" applyAlignment="1" applyProtection="1">
      <alignment horizontal="center"/>
      <protection locked="0"/>
    </xf>
    <xf numFmtId="0" fontId="24" fillId="2" borderId="45" xfId="0" applyFont="1" applyFill="1" applyBorder="1" applyAlignment="1" applyProtection="1">
      <alignment vertical="center"/>
      <protection locked="0"/>
    </xf>
    <xf numFmtId="0" fontId="6" fillId="2" borderId="46" xfId="0" applyFont="1" applyFill="1" applyBorder="1" applyAlignment="1" applyProtection="1">
      <alignment horizontal="center"/>
      <protection locked="0"/>
    </xf>
    <xf numFmtId="0" fontId="6" fillId="2" borderId="47" xfId="0" applyFont="1" applyFill="1" applyBorder="1" applyAlignment="1" applyProtection="1">
      <alignment horizontal="center"/>
      <protection locked="0"/>
    </xf>
    <xf numFmtId="0" fontId="6" fillId="2" borderId="48" xfId="0" applyFont="1" applyFill="1" applyBorder="1" applyAlignment="1" applyProtection="1">
      <alignment horizontal="center"/>
      <protection locked="0"/>
    </xf>
    <xf numFmtId="4" fontId="3" fillId="2" borderId="9" xfId="0" applyNumberFormat="1" applyFont="1" applyFill="1" applyBorder="1" applyAlignment="1" applyProtection="1">
      <alignment horizontal="center" vertical="center"/>
      <protection locked="0"/>
    </xf>
    <xf numFmtId="4" fontId="3" fillId="2" borderId="10" xfId="0" applyNumberFormat="1" applyFont="1" applyFill="1" applyBorder="1" applyAlignment="1" applyProtection="1">
      <alignment horizontal="center" vertical="center"/>
      <protection locked="0"/>
    </xf>
    <xf numFmtId="4" fontId="3" fillId="2" borderId="11" xfId="0" applyNumberFormat="1" applyFont="1" applyFill="1" applyBorder="1" applyAlignment="1" applyProtection="1">
      <alignment horizontal="center" vertical="center"/>
      <protection locked="0"/>
    </xf>
    <xf numFmtId="4" fontId="3" fillId="2" borderId="12" xfId="0" applyNumberFormat="1" applyFont="1" applyFill="1" applyBorder="1" applyAlignment="1" applyProtection="1">
      <alignment horizontal="center" vertical="center"/>
      <protection locked="0"/>
    </xf>
    <xf numFmtId="4" fontId="0" fillId="2" borderId="9" xfId="0" applyNumberFormat="1" applyFont="1" applyFill="1" applyBorder="1" applyAlignment="1" applyProtection="1">
      <alignment horizontal="center" vertical="center"/>
      <protection locked="0"/>
    </xf>
    <xf numFmtId="4" fontId="0" fillId="2" borderId="10" xfId="0" applyNumberFormat="1" applyFont="1" applyFill="1" applyBorder="1" applyAlignment="1" applyProtection="1">
      <alignment horizontal="center" vertical="center"/>
      <protection locked="0"/>
    </xf>
    <xf numFmtId="4" fontId="0" fillId="2" borderId="12" xfId="0" applyNumberFormat="1" applyFont="1" applyFill="1" applyBorder="1" applyAlignment="1" applyProtection="1">
      <alignment horizontal="center" vertical="center"/>
      <protection locked="0"/>
    </xf>
    <xf numFmtId="4" fontId="3" fillId="2" borderId="18" xfId="0" applyNumberFormat="1" applyFont="1" applyFill="1" applyBorder="1" applyAlignment="1" applyProtection="1">
      <alignment horizontal="center" vertical="center"/>
      <protection locked="0"/>
    </xf>
    <xf numFmtId="4" fontId="3" fillId="2" borderId="17" xfId="0" quotePrefix="1" applyNumberFormat="1" applyFont="1" applyFill="1" applyBorder="1" applyAlignment="1" applyProtection="1">
      <alignment horizontal="center" vertical="center"/>
      <protection locked="0"/>
    </xf>
    <xf numFmtId="164" fontId="3" fillId="2" borderId="20" xfId="0" applyNumberFormat="1" applyFont="1" applyFill="1" applyBorder="1" applyAlignment="1" applyProtection="1">
      <alignment horizontal="center" vertical="center"/>
      <protection locked="0"/>
    </xf>
    <xf numFmtId="164" fontId="6" fillId="2" borderId="33" xfId="0" applyNumberFormat="1" applyFont="1" applyFill="1" applyBorder="1" applyAlignment="1" applyProtection="1">
      <alignment horizontal="center" vertical="center"/>
      <protection locked="0"/>
    </xf>
    <xf numFmtId="3" fontId="3" fillId="2" borderId="18" xfId="0" applyNumberFormat="1" applyFont="1" applyFill="1" applyBorder="1" applyAlignment="1" applyProtection="1">
      <alignment horizontal="center" vertical="center"/>
      <protection locked="0"/>
    </xf>
    <xf numFmtId="3" fontId="3" fillId="2" borderId="39" xfId="0" applyNumberFormat="1" applyFont="1" applyFill="1" applyBorder="1" applyAlignment="1" applyProtection="1">
      <alignment horizontal="center"/>
      <protection locked="0"/>
    </xf>
    <xf numFmtId="3" fontId="6" fillId="2" borderId="31" xfId="0" applyNumberFormat="1" applyFont="1" applyFill="1" applyBorder="1" applyAlignment="1" applyProtection="1">
      <alignment horizontal="center" vertical="center"/>
      <protection locked="0"/>
    </xf>
    <xf numFmtId="4" fontId="6" fillId="2" borderId="33" xfId="0" applyNumberFormat="1" applyFont="1" applyFill="1" applyBorder="1" applyAlignment="1" applyProtection="1">
      <alignment horizontal="center" vertical="center"/>
      <protection locked="0"/>
    </xf>
    <xf numFmtId="3" fontId="6" fillId="2" borderId="32" xfId="0" applyNumberFormat="1" applyFont="1" applyFill="1" applyBorder="1" applyAlignment="1" applyProtection="1">
      <alignment horizontal="center" vertical="center"/>
      <protection locked="0"/>
    </xf>
    <xf numFmtId="3" fontId="6" fillId="2" borderId="39" xfId="0" applyNumberFormat="1" applyFont="1" applyFill="1" applyBorder="1" applyAlignment="1" applyProtection="1">
      <alignment horizontal="center" vertical="center"/>
      <protection locked="0"/>
    </xf>
    <xf numFmtId="0" fontId="28" fillId="0" borderId="0" xfId="0" applyFont="1" applyAlignment="1">
      <alignment horizontal="right"/>
    </xf>
    <xf numFmtId="0" fontId="29" fillId="0" borderId="10" xfId="0" applyFont="1" applyBorder="1" applyAlignment="1" applyProtection="1">
      <alignment horizontal="justify" vertical="center" wrapText="1"/>
      <protection locked="0"/>
    </xf>
    <xf numFmtId="0" fontId="0" fillId="2" borderId="49" xfId="0" applyFont="1" applyFill="1" applyBorder="1" applyAlignment="1" applyProtection="1">
      <alignment horizontal="center" vertical="center" wrapText="1"/>
      <protection locked="0"/>
    </xf>
    <xf numFmtId="0" fontId="0" fillId="2" borderId="19" xfId="0" applyFont="1" applyFill="1" applyBorder="1" applyAlignment="1" applyProtection="1">
      <alignment horizontal="center" vertical="center" wrapText="1"/>
      <protection locked="0"/>
    </xf>
    <xf numFmtId="0" fontId="0" fillId="2" borderId="10" xfId="0" applyFont="1" applyFill="1" applyBorder="1" applyAlignment="1" applyProtection="1">
      <alignment horizontal="left" vertical="center" wrapText="1"/>
      <protection locked="0"/>
    </xf>
    <xf numFmtId="4" fontId="5" fillId="3" borderId="0" xfId="0" applyNumberFormat="1" applyFont="1" applyFill="1" applyProtection="1">
      <protection locked="0"/>
    </xf>
    <xf numFmtId="0" fontId="5" fillId="0" borderId="0" xfId="0" applyFont="1" applyFill="1" applyAlignment="1" applyProtection="1">
      <alignment horizontal="center"/>
      <protection locked="0"/>
    </xf>
    <xf numFmtId="0" fontId="6" fillId="2" borderId="3" xfId="0" applyFont="1" applyFill="1" applyBorder="1" applyAlignment="1" applyProtection="1">
      <alignment horizontal="center"/>
      <protection locked="0"/>
    </xf>
    <xf numFmtId="0" fontId="7" fillId="2" borderId="8" xfId="0" applyFont="1" applyFill="1" applyBorder="1" applyAlignment="1" applyProtection="1">
      <alignment horizontal="center" vertical="center" wrapText="1"/>
      <protection locked="0"/>
    </xf>
    <xf numFmtId="0" fontId="0" fillId="2" borderId="27" xfId="0" applyFont="1" applyFill="1" applyBorder="1" applyAlignment="1" applyProtection="1">
      <alignment horizontal="center" vertical="center" wrapText="1"/>
      <protection locked="0"/>
    </xf>
    <xf numFmtId="0" fontId="0" fillId="0" borderId="0" xfId="0" applyFill="1" applyAlignment="1" applyProtection="1">
      <alignment horizontal="center"/>
      <protection locked="0"/>
    </xf>
    <xf numFmtId="0" fontId="0" fillId="0" borderId="0" xfId="0" applyFill="1" applyAlignment="1">
      <alignment horizontal="center"/>
    </xf>
    <xf numFmtId="0" fontId="29" fillId="0" borderId="17" xfId="0" applyFont="1" applyFill="1" applyBorder="1" applyAlignment="1" applyProtection="1">
      <alignment horizontal="justify" vertical="center" wrapText="1"/>
      <protection locked="0"/>
    </xf>
    <xf numFmtId="3" fontId="3" fillId="0" borderId="18" xfId="0" applyNumberFormat="1" applyFont="1" applyFill="1" applyBorder="1" applyAlignment="1" applyProtection="1">
      <alignment horizontal="center" vertical="center"/>
      <protection locked="0"/>
    </xf>
    <xf numFmtId="0" fontId="31" fillId="2" borderId="10" xfId="0" applyFont="1" applyFill="1" applyBorder="1" applyAlignment="1" applyProtection="1">
      <alignment horizontal="left" vertical="center" wrapText="1"/>
      <protection locked="0"/>
    </xf>
    <xf numFmtId="0" fontId="30" fillId="0" borderId="10" xfId="0" applyFont="1" applyBorder="1" applyAlignment="1" applyProtection="1">
      <alignment horizontal="justify" vertical="center" wrapText="1"/>
      <protection locked="0"/>
    </xf>
    <xf numFmtId="0" fontId="0" fillId="2" borderId="38" xfId="0" applyFill="1" applyBorder="1" applyAlignment="1" applyProtection="1">
      <alignment horizontal="center" vertical="top"/>
      <protection locked="0"/>
    </xf>
    <xf numFmtId="4" fontId="3" fillId="0" borderId="18" xfId="0" applyNumberFormat="1" applyFont="1" applyFill="1" applyBorder="1" applyAlignment="1" applyProtection="1">
      <alignment horizontal="center" vertical="center"/>
      <protection locked="0"/>
    </xf>
    <xf numFmtId="3" fontId="3" fillId="0" borderId="17" xfId="0" applyNumberFormat="1" applyFont="1" applyFill="1" applyBorder="1" applyAlignment="1" applyProtection="1">
      <alignment horizontal="center" vertical="center"/>
      <protection locked="0"/>
    </xf>
    <xf numFmtId="3" fontId="0" fillId="2" borderId="18" xfId="0" applyNumberFormat="1" applyFont="1" applyFill="1" applyBorder="1" applyAlignment="1" applyProtection="1">
      <alignment horizontal="center" vertical="center"/>
      <protection locked="0"/>
    </xf>
    <xf numFmtId="0" fontId="0" fillId="0" borderId="0" xfId="0" applyFont="1" applyFill="1" applyProtection="1">
      <protection locked="0"/>
    </xf>
    <xf numFmtId="3" fontId="0" fillId="0" borderId="0" xfId="0" applyNumberFormat="1" applyFont="1" applyFill="1" applyProtection="1">
      <protection locked="0"/>
    </xf>
    <xf numFmtId="0" fontId="0" fillId="0" borderId="0" xfId="0" applyFont="1" applyAlignment="1">
      <alignment horizontal="justify" vertical="top" wrapText="1"/>
    </xf>
    <xf numFmtId="0" fontId="25" fillId="0" borderId="0" xfId="0" applyFont="1" applyFill="1" applyAlignment="1" applyProtection="1">
      <alignment horizontal="justify" vertical="center"/>
      <protection locked="0"/>
    </xf>
    <xf numFmtId="0" fontId="6" fillId="0" borderId="0" xfId="0" applyFont="1" applyAlignment="1">
      <alignment horizontal="justify" vertical="top" wrapText="1"/>
    </xf>
    <xf numFmtId="0" fontId="16" fillId="0" borderId="0" xfId="0" applyFont="1" applyAlignment="1">
      <alignment horizontal="justify" vertical="top" wrapText="1"/>
    </xf>
    <xf numFmtId="0" fontId="0" fillId="0" borderId="0" xfId="0" applyFill="1" applyAlignment="1">
      <alignment horizontal="left" vertical="center" wrapText="1"/>
    </xf>
    <xf numFmtId="0" fontId="0" fillId="0" borderId="0" xfId="0" applyFont="1" applyAlignment="1">
      <alignment horizontal="left" vertical="top" wrapText="1"/>
    </xf>
    <xf numFmtId="0" fontId="21" fillId="0" borderId="0" xfId="0" applyFont="1" applyAlignment="1">
      <alignment horizontal="left" vertical="center" wrapText="1"/>
    </xf>
    <xf numFmtId="0" fontId="6" fillId="0" borderId="0" xfId="0" applyFont="1" applyAlignment="1">
      <alignment horizontal="left" vertical="top" wrapText="1"/>
    </xf>
    <xf numFmtId="0" fontId="22" fillId="0" borderId="0" xfId="10" applyFill="1" applyAlignment="1">
      <alignment horizontal="left" vertical="top" wrapText="1"/>
    </xf>
    <xf numFmtId="0" fontId="0" fillId="0" borderId="0" xfId="10" applyFont="1" applyAlignment="1">
      <alignment horizontal="justify" vertical="top" wrapText="1"/>
    </xf>
    <xf numFmtId="0" fontId="22" fillId="0" borderId="0" xfId="10" applyAlignment="1">
      <alignment horizontal="justify" vertical="top" wrapText="1"/>
    </xf>
    <xf numFmtId="0" fontId="6" fillId="2" borderId="26" xfId="0"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35"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4" fontId="6" fillId="2" borderId="6" xfId="0" applyNumberFormat="1" applyFont="1" applyFill="1" applyBorder="1" applyAlignment="1" applyProtection="1">
      <alignment horizontal="center" vertical="center"/>
      <protection locked="0"/>
    </xf>
    <xf numFmtId="4" fontId="6" fillId="2" borderId="15" xfId="0" applyNumberFormat="1" applyFont="1" applyFill="1" applyBorder="1" applyAlignment="1" applyProtection="1">
      <alignment horizontal="center" vertical="center"/>
      <protection locked="0"/>
    </xf>
    <xf numFmtId="3" fontId="6" fillId="2" borderId="4" xfId="0" applyNumberFormat="1" applyFont="1" applyFill="1" applyBorder="1" applyAlignment="1" applyProtection="1">
      <alignment horizontal="center" wrapText="1"/>
      <protection locked="0"/>
    </xf>
    <xf numFmtId="3" fontId="6" fillId="2" borderId="13" xfId="0" applyNumberFormat="1" applyFont="1" applyFill="1" applyBorder="1" applyAlignment="1" applyProtection="1">
      <alignment horizontal="center" wrapText="1"/>
      <protection locked="0"/>
    </xf>
    <xf numFmtId="0" fontId="10" fillId="0" borderId="0" xfId="0" applyFont="1" applyFill="1" applyAlignment="1" applyProtection="1">
      <alignment horizontal="justify"/>
      <protection locked="0"/>
    </xf>
    <xf numFmtId="0" fontId="4" fillId="0" borderId="0" xfId="0" applyFont="1" applyFill="1" applyAlignment="1" applyProtection="1">
      <alignment horizontal="justify"/>
      <protection locked="0"/>
    </xf>
    <xf numFmtId="0" fontId="6" fillId="2" borderId="1"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29" xfId="0" applyFont="1" applyFill="1" applyBorder="1" applyAlignment="1" applyProtection="1">
      <alignment horizontal="center" vertical="center"/>
      <protection locked="0"/>
    </xf>
    <xf numFmtId="3" fontId="6" fillId="2" borderId="5" xfId="0" applyNumberFormat="1" applyFont="1" applyFill="1" applyBorder="1" applyAlignment="1" applyProtection="1">
      <alignment horizontal="center" vertical="center"/>
      <protection locked="0"/>
    </xf>
    <xf numFmtId="3" fontId="6" fillId="2" borderId="14" xfId="0" applyNumberFormat="1"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3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vertical="center"/>
      <protection locked="0"/>
    </xf>
    <xf numFmtId="0" fontId="3" fillId="2" borderId="14" xfId="0" applyFont="1" applyFill="1" applyBorder="1" applyProtection="1">
      <protection locked="0"/>
    </xf>
    <xf numFmtId="3" fontId="6" fillId="2" borderId="5" xfId="0" applyNumberFormat="1" applyFont="1" applyFill="1" applyBorder="1" applyAlignment="1" applyProtection="1">
      <alignment horizontal="center" wrapText="1"/>
      <protection locked="0"/>
    </xf>
    <xf numFmtId="3" fontId="6" fillId="2" borderId="14" xfId="0" applyNumberFormat="1" applyFont="1" applyFill="1" applyBorder="1" applyAlignment="1" applyProtection="1">
      <alignment horizontal="center" wrapText="1"/>
      <protection locked="0"/>
    </xf>
    <xf numFmtId="0" fontId="6" fillId="2" borderId="4" xfId="0" applyFont="1" applyFill="1" applyBorder="1" applyAlignment="1" applyProtection="1">
      <alignment vertical="center"/>
      <protection locked="0"/>
    </xf>
    <xf numFmtId="0" fontId="3" fillId="2" borderId="13" xfId="0" applyFont="1" applyFill="1" applyBorder="1" applyProtection="1">
      <protection locked="0"/>
    </xf>
    <xf numFmtId="3" fontId="6" fillId="2" borderId="3" xfId="0" applyNumberFormat="1" applyFont="1" applyFill="1" applyBorder="1" applyAlignment="1" applyProtection="1">
      <alignment horizontal="center" vertical="center"/>
      <protection locked="0"/>
    </xf>
    <xf numFmtId="3" fontId="6" fillId="2" borderId="8" xfId="0" applyNumberFormat="1" applyFont="1" applyFill="1" applyBorder="1" applyAlignment="1" applyProtection="1">
      <alignment horizontal="center" vertical="center"/>
      <protection locked="0"/>
    </xf>
    <xf numFmtId="0" fontId="10" fillId="0" borderId="0" xfId="0" applyFont="1" applyAlignment="1">
      <alignment horizontal="justify" wrapText="1"/>
    </xf>
    <xf numFmtId="0" fontId="10" fillId="0" borderId="0" xfId="0" applyFont="1" applyAlignment="1">
      <alignment horizontal="left" vertical="top" wrapText="1"/>
    </xf>
    <xf numFmtId="0" fontId="0" fillId="0" borderId="0" xfId="0" applyFill="1" applyAlignment="1">
      <alignment horizontal="justify" vertical="top" wrapText="1"/>
    </xf>
    <xf numFmtId="0" fontId="0" fillId="0" borderId="0" xfId="0" applyFill="1" applyAlignment="1">
      <alignment horizontal="left" vertical="top"/>
    </xf>
    <xf numFmtId="0" fontId="0" fillId="0" borderId="0" xfId="0" applyFill="1" applyAlignment="1">
      <alignment horizontal="left" vertical="top" wrapText="1"/>
    </xf>
    <xf numFmtId="0" fontId="13" fillId="0" borderId="0" xfId="0" applyFont="1" applyFill="1" applyAlignment="1">
      <alignment horizontal="left" vertical="top"/>
    </xf>
    <xf numFmtId="0" fontId="12" fillId="0" borderId="0" xfId="8" applyFont="1" applyFill="1" applyBorder="1" applyAlignment="1">
      <alignment horizontal="left" vertical="top" wrapText="1"/>
    </xf>
    <xf numFmtId="0" fontId="13" fillId="0" borderId="0" xfId="8" applyFont="1" applyFill="1" applyBorder="1" applyAlignment="1">
      <alignment horizontal="left" vertical="top" wrapText="1"/>
    </xf>
    <xf numFmtId="0" fontId="17" fillId="0" borderId="0" xfId="0" applyFont="1" applyFill="1" applyAlignment="1">
      <alignment horizontal="justify" vertical="top" wrapText="1"/>
    </xf>
  </cellXfs>
  <cellStyles count="11">
    <cellStyle name="Coma 2" xfId="4"/>
    <cellStyle name="Coma 3" xfId="6"/>
    <cellStyle name="Enllaç" xfId="10" builtinId="8"/>
    <cellStyle name="Euro" xfId="1"/>
    <cellStyle name="Euro 2" xfId="5"/>
    <cellStyle name="Moneda 2" xfId="7"/>
    <cellStyle name="Normal" xfId="0" builtinId="0"/>
    <cellStyle name="Normal 2" xfId="3"/>
    <cellStyle name="Normal 2 2" xfId="8"/>
    <cellStyle name="Normal 3" xfId="2"/>
    <cellStyle name="Normal 4" xfId="9"/>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l'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presidencia.intranet.gencat.cat/Inet/Ambits/Coordinacio_NOU/MilloraRegulacio.jsp" TargetMode="External"/><Relationship Id="rId2" Type="http://schemas.openxmlformats.org/officeDocument/2006/relationships/hyperlink" Target="http://www.presidencia.intranet/Inet/Ambits/secretariagovern/milloraregulacio/einesimetodologies/index.jsp" TargetMode="External"/><Relationship Id="rId1" Type="http://schemas.openxmlformats.org/officeDocument/2006/relationships/hyperlink" Target="http://www.presidencia.intranet/Inet/Ambits/secretariagovern/milloraregulacio/einesimetodologies/index.jsp"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8"/>
  <sheetViews>
    <sheetView view="pageLayout" topLeftCell="A7" zoomScaleNormal="98" workbookViewId="0">
      <selection sqref="A1:B1"/>
    </sheetView>
  </sheetViews>
  <sheetFormatPr defaultColWidth="9.1796875" defaultRowHeight="12.5" x14ac:dyDescent="0.25"/>
  <cols>
    <col min="1" max="1" width="53" style="18" customWidth="1"/>
    <col min="2" max="2" width="27.54296875" customWidth="1"/>
  </cols>
  <sheetData>
    <row r="1" spans="1:2" ht="53.25" customHeight="1" x14ac:dyDescent="0.25">
      <c r="A1" s="135" t="s">
        <v>94</v>
      </c>
      <c r="B1" s="135"/>
    </row>
    <row r="2" spans="1:2" ht="13" x14ac:dyDescent="0.25">
      <c r="A2" s="19"/>
      <c r="B2" s="76"/>
    </row>
    <row r="3" spans="1:2" ht="13" x14ac:dyDescent="0.25">
      <c r="A3" s="20" t="s">
        <v>26</v>
      </c>
      <c r="B3" s="76"/>
    </row>
    <row r="4" spans="1:2" ht="13" x14ac:dyDescent="0.25">
      <c r="A4" s="19"/>
      <c r="B4" s="76"/>
    </row>
    <row r="5" spans="1:2" ht="122.25" customHeight="1" x14ac:dyDescent="0.25">
      <c r="A5" s="134" t="s">
        <v>106</v>
      </c>
      <c r="B5" s="134"/>
    </row>
    <row r="6" spans="1:2" ht="13" x14ac:dyDescent="0.25">
      <c r="A6" s="67" t="s">
        <v>25</v>
      </c>
      <c r="B6" s="76"/>
    </row>
    <row r="7" spans="1:2" x14ac:dyDescent="0.25">
      <c r="A7" s="21"/>
      <c r="B7" s="76"/>
    </row>
    <row r="8" spans="1:2" ht="20.25" customHeight="1" x14ac:dyDescent="0.25">
      <c r="A8" s="139" t="s">
        <v>64</v>
      </c>
      <c r="B8" s="139"/>
    </row>
    <row r="9" spans="1:2" ht="37" customHeight="1" x14ac:dyDescent="0.25">
      <c r="A9" s="136" t="s">
        <v>74</v>
      </c>
      <c r="B9" s="136"/>
    </row>
    <row r="10" spans="1:2" ht="32.25" customHeight="1" x14ac:dyDescent="0.25">
      <c r="A10" s="136" t="s">
        <v>75</v>
      </c>
      <c r="B10" s="136"/>
    </row>
    <row r="11" spans="1:2" ht="46.5" customHeight="1" x14ac:dyDescent="0.25">
      <c r="A11" s="136" t="s">
        <v>76</v>
      </c>
      <c r="B11" s="136"/>
    </row>
    <row r="12" spans="1:2" ht="30.75" customHeight="1" x14ac:dyDescent="0.25">
      <c r="A12" s="141" t="s">
        <v>77</v>
      </c>
      <c r="B12" s="141"/>
    </row>
    <row r="13" spans="1:2" ht="13" x14ac:dyDescent="0.25">
      <c r="A13" s="20"/>
      <c r="B13" s="76"/>
    </row>
    <row r="14" spans="1:2" ht="16.5" customHeight="1" x14ac:dyDescent="0.25">
      <c r="A14" s="140" t="s">
        <v>65</v>
      </c>
      <c r="B14" s="140"/>
    </row>
    <row r="15" spans="1:2" ht="14" x14ac:dyDescent="0.25">
      <c r="A15" s="77"/>
      <c r="B15" s="76"/>
    </row>
    <row r="16" spans="1:2" ht="56.25" customHeight="1" x14ac:dyDescent="0.25">
      <c r="A16" s="134" t="s">
        <v>82</v>
      </c>
      <c r="B16" s="134"/>
    </row>
    <row r="17" spans="1:2" ht="34.5" customHeight="1" x14ac:dyDescent="0.25">
      <c r="A17" s="134" t="s">
        <v>81</v>
      </c>
      <c r="B17" s="134"/>
    </row>
    <row r="18" spans="1:2" ht="50.25" customHeight="1" x14ac:dyDescent="0.25">
      <c r="A18" s="134" t="s">
        <v>83</v>
      </c>
      <c r="B18" s="134"/>
    </row>
    <row r="19" spans="1:2" ht="59.25" customHeight="1" x14ac:dyDescent="0.25">
      <c r="A19" s="137" t="s">
        <v>78</v>
      </c>
      <c r="B19" s="137"/>
    </row>
    <row r="20" spans="1:2" s="7" customFormat="1" ht="64.900000000000006" customHeight="1" x14ac:dyDescent="0.25">
      <c r="A20" s="138" t="s">
        <v>104</v>
      </c>
      <c r="B20" s="138"/>
    </row>
    <row r="21" spans="1:2" s="7" customFormat="1" ht="37.4" customHeight="1" x14ac:dyDescent="0.25">
      <c r="A21" s="142" t="s">
        <v>105</v>
      </c>
      <c r="B21" s="142"/>
    </row>
    <row r="22" spans="1:2" ht="30" customHeight="1" x14ac:dyDescent="0.25">
      <c r="A22" s="143" t="s">
        <v>70</v>
      </c>
      <c r="B22" s="143"/>
    </row>
    <row r="23" spans="1:2" x14ac:dyDescent="0.25">
      <c r="A23" s="21"/>
      <c r="B23" s="76"/>
    </row>
    <row r="24" spans="1:2" ht="35.25" customHeight="1" x14ac:dyDescent="0.25">
      <c r="A24" s="137" t="s">
        <v>79</v>
      </c>
      <c r="B24" s="137"/>
    </row>
    <row r="25" spans="1:2" ht="62.25" customHeight="1" x14ac:dyDescent="0.25">
      <c r="A25" s="134" t="s">
        <v>84</v>
      </c>
      <c r="B25" s="134"/>
    </row>
    <row r="26" spans="1:2" ht="47.25" customHeight="1" x14ac:dyDescent="0.25">
      <c r="A26" s="144" t="s">
        <v>95</v>
      </c>
      <c r="B26" s="144"/>
    </row>
    <row r="27" spans="1:2" ht="71.25" customHeight="1" x14ac:dyDescent="0.25">
      <c r="A27" s="134" t="s">
        <v>93</v>
      </c>
      <c r="B27" s="134"/>
    </row>
    <row r="28" spans="1:2" ht="28.5" customHeight="1" thickBot="1" x14ac:dyDescent="0.3">
      <c r="A28" s="134" t="s">
        <v>38</v>
      </c>
      <c r="B28" s="134"/>
    </row>
    <row r="29" spans="1:2" ht="26.25" customHeight="1" thickBot="1" x14ac:dyDescent="0.3">
      <c r="A29" s="24" t="s">
        <v>27</v>
      </c>
      <c r="B29" s="24" t="s">
        <v>102</v>
      </c>
    </row>
    <row r="30" spans="1:2" ht="26.25" customHeight="1" thickBot="1" x14ac:dyDescent="0.3">
      <c r="A30" s="24" t="s">
        <v>28</v>
      </c>
      <c r="B30" s="24" t="s">
        <v>23</v>
      </c>
    </row>
    <row r="31" spans="1:2" ht="26.25" customHeight="1" thickBot="1" x14ac:dyDescent="0.3">
      <c r="A31" s="24" t="s">
        <v>29</v>
      </c>
      <c r="B31" s="24" t="s">
        <v>103</v>
      </c>
    </row>
    <row r="32" spans="1:2" ht="26.25" customHeight="1" thickBot="1" x14ac:dyDescent="0.3">
      <c r="A32" s="24" t="s">
        <v>30</v>
      </c>
      <c r="B32" s="24" t="s">
        <v>39</v>
      </c>
    </row>
    <row r="33" spans="1:2" ht="26.25" customHeight="1" thickBot="1" x14ac:dyDescent="0.3">
      <c r="A33" s="24" t="s">
        <v>89</v>
      </c>
      <c r="B33" s="24" t="s">
        <v>40</v>
      </c>
    </row>
    <row r="34" spans="1:2" ht="26.25" customHeight="1" thickBot="1" x14ac:dyDescent="0.3">
      <c r="A34" s="24" t="s">
        <v>91</v>
      </c>
      <c r="B34" s="24" t="s">
        <v>48</v>
      </c>
    </row>
    <row r="35" spans="1:2" ht="26.25" customHeight="1" thickBot="1" x14ac:dyDescent="0.3">
      <c r="A35" s="24" t="s">
        <v>31</v>
      </c>
      <c r="B35" s="24" t="s">
        <v>58</v>
      </c>
    </row>
    <row r="36" spans="1:2" ht="26.25" customHeight="1" thickBot="1" x14ac:dyDescent="0.3">
      <c r="A36" s="24" t="s">
        <v>32</v>
      </c>
      <c r="B36" s="24" t="s">
        <v>59</v>
      </c>
    </row>
    <row r="37" spans="1:2" ht="26.25" customHeight="1" thickBot="1" x14ac:dyDescent="0.3">
      <c r="A37" s="24" t="s">
        <v>33</v>
      </c>
      <c r="B37" s="24" t="s">
        <v>57</v>
      </c>
    </row>
    <row r="38" spans="1:2" ht="26.25" customHeight="1" thickBot="1" x14ac:dyDescent="0.3">
      <c r="A38" s="24" t="s">
        <v>34</v>
      </c>
      <c r="B38" s="24" t="s">
        <v>60</v>
      </c>
    </row>
    <row r="39" spans="1:2" ht="26.25" customHeight="1" thickBot="1" x14ac:dyDescent="0.3">
      <c r="A39" s="24" t="s">
        <v>96</v>
      </c>
      <c r="B39" s="24" t="s">
        <v>61</v>
      </c>
    </row>
    <row r="40" spans="1:2" ht="26.25" customHeight="1" thickBot="1" x14ac:dyDescent="0.3">
      <c r="A40" s="24" t="s">
        <v>35</v>
      </c>
      <c r="B40" s="24" t="s">
        <v>50</v>
      </c>
    </row>
    <row r="41" spans="1:2" ht="26.25" customHeight="1" thickBot="1" x14ac:dyDescent="0.3">
      <c r="A41" s="24" t="s">
        <v>90</v>
      </c>
      <c r="B41" s="24" t="s">
        <v>41</v>
      </c>
    </row>
    <row r="42" spans="1:2" ht="26.25" customHeight="1" thickBot="1" x14ac:dyDescent="0.3">
      <c r="A42" s="24" t="s">
        <v>98</v>
      </c>
      <c r="B42" s="24" t="s">
        <v>62</v>
      </c>
    </row>
    <row r="43" spans="1:2" ht="26.25" customHeight="1" thickBot="1" x14ac:dyDescent="0.3">
      <c r="A43" s="24" t="s">
        <v>99</v>
      </c>
      <c r="B43" s="24" t="s">
        <v>42</v>
      </c>
    </row>
    <row r="44" spans="1:2" ht="26.25" customHeight="1" thickBot="1" x14ac:dyDescent="0.3">
      <c r="A44" s="24" t="s">
        <v>97</v>
      </c>
      <c r="B44" s="24" t="s">
        <v>49</v>
      </c>
    </row>
    <row r="45" spans="1:2" ht="26.25" customHeight="1" thickBot="1" x14ac:dyDescent="0.3">
      <c r="A45" s="24" t="s">
        <v>100</v>
      </c>
      <c r="B45" s="24" t="s">
        <v>43</v>
      </c>
    </row>
    <row r="46" spans="1:2" ht="26.25" customHeight="1" thickBot="1" x14ac:dyDescent="0.3">
      <c r="A46" s="24" t="s">
        <v>92</v>
      </c>
      <c r="B46" s="24" t="s">
        <v>44</v>
      </c>
    </row>
    <row r="47" spans="1:2" ht="26.25" customHeight="1" thickBot="1" x14ac:dyDescent="0.3">
      <c r="A47" s="24" t="s">
        <v>36</v>
      </c>
      <c r="B47" s="24" t="s">
        <v>45</v>
      </c>
    </row>
    <row r="48" spans="1:2" ht="26.25" customHeight="1" thickBot="1" x14ac:dyDescent="0.3">
      <c r="A48" s="24" t="s">
        <v>101</v>
      </c>
      <c r="B48" s="24" t="s">
        <v>46</v>
      </c>
    </row>
    <row r="49" spans="1:2" ht="26.25" customHeight="1" thickBot="1" x14ac:dyDescent="0.3">
      <c r="A49" s="24" t="s">
        <v>37</v>
      </c>
      <c r="B49" s="24" t="s">
        <v>63</v>
      </c>
    </row>
    <row r="50" spans="1:2" x14ac:dyDescent="0.25">
      <c r="A50" s="21"/>
      <c r="B50" s="76"/>
    </row>
    <row r="51" spans="1:2" ht="30.75" customHeight="1" x14ac:dyDescent="0.25">
      <c r="A51" s="137" t="s">
        <v>80</v>
      </c>
      <c r="B51" s="137"/>
    </row>
    <row r="52" spans="1:2" ht="43.5" customHeight="1" x14ac:dyDescent="0.25">
      <c r="A52" s="134" t="s">
        <v>86</v>
      </c>
      <c r="B52" s="134"/>
    </row>
    <row r="53" spans="1:2" ht="55" customHeight="1" x14ac:dyDescent="0.25">
      <c r="A53" s="134" t="s">
        <v>87</v>
      </c>
      <c r="B53" s="134"/>
    </row>
    <row r="54" spans="1:2" x14ac:dyDescent="0.25">
      <c r="A54"/>
    </row>
    <row r="55" spans="1:2" x14ac:dyDescent="0.25">
      <c r="A55"/>
    </row>
    <row r="56" spans="1:2" x14ac:dyDescent="0.25">
      <c r="A56"/>
    </row>
    <row r="57" spans="1:2" ht="15" customHeight="1" x14ac:dyDescent="0.25">
      <c r="A57"/>
      <c r="B57" s="75" t="s">
        <v>72</v>
      </c>
    </row>
    <row r="58" spans="1:2" ht="13" x14ac:dyDescent="0.3">
      <c r="A58"/>
      <c r="B58" s="74" t="s">
        <v>73</v>
      </c>
    </row>
    <row r="59" spans="1:2" x14ac:dyDescent="0.25">
      <c r="A59"/>
      <c r="B59" s="112" t="s">
        <v>107</v>
      </c>
    </row>
    <row r="60" spans="1:2" x14ac:dyDescent="0.25">
      <c r="A60"/>
    </row>
    <row r="61" spans="1:2" x14ac:dyDescent="0.25">
      <c r="A61"/>
    </row>
    <row r="62" spans="1:2" x14ac:dyDescent="0.25">
      <c r="A62"/>
    </row>
    <row r="63" spans="1:2" x14ac:dyDescent="0.25">
      <c r="A63"/>
    </row>
    <row r="64" spans="1:2"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ht="14" x14ac:dyDescent="0.3">
      <c r="A168" s="17"/>
    </row>
  </sheetData>
  <mergeCells count="23">
    <mergeCell ref="A22:B22"/>
    <mergeCell ref="A28:B28"/>
    <mergeCell ref="A27:B27"/>
    <mergeCell ref="A51:B51"/>
    <mergeCell ref="A53:B53"/>
    <mergeCell ref="A52:B52"/>
    <mergeCell ref="A26:B26"/>
    <mergeCell ref="A16:B16"/>
    <mergeCell ref="A1:B1"/>
    <mergeCell ref="A9:B9"/>
    <mergeCell ref="A10:B10"/>
    <mergeCell ref="A25:B25"/>
    <mergeCell ref="A24:B24"/>
    <mergeCell ref="A20:B20"/>
    <mergeCell ref="A19:B19"/>
    <mergeCell ref="A18:B18"/>
    <mergeCell ref="A17:B17"/>
    <mergeCell ref="A5:B5"/>
    <mergeCell ref="A8:B8"/>
    <mergeCell ref="A14:B14"/>
    <mergeCell ref="A12:B12"/>
    <mergeCell ref="A11:B11"/>
    <mergeCell ref="A21:B21"/>
  </mergeCells>
  <hyperlinks>
    <hyperlink ref="A26:B26" r:id="rId1" display="&quot;Sistema de costos unitaris per a la quantificació de càrregues administratives&quot;"/>
    <hyperlink ref="A21" r:id="rId2" display="http://www.presidencia.intranet/Inet/Ambits/secretariagovern/milloraregulacio/einesimetodologies/index.jsp "/>
    <hyperlink ref="A21:B21" r:id="rId3" display="http://presidencia.intranet.gencat.cat/Inet/Ambits/Coordinacio_NOU/MilloraRegulacio.jsp"/>
  </hyperlinks>
  <pageMargins left="0.7" right="0.7" top="1.4" bottom="0.75" header="0.3" footer="0.3"/>
  <pageSetup paperSize="8" orientation="landscape" r:id="rId4"/>
  <headerFooter differentOddEven="1">
    <oddHeader>&amp;L&amp;G</oddHeader>
    <oddFooter>&amp;C&amp;P&amp;R&amp;D</oddFooter>
    <evenHeader>&amp;L&amp;G</even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tabSelected="1" zoomScale="70" zoomScaleNormal="70" workbookViewId="0">
      <selection activeCell="E8" sqref="E8:H25"/>
    </sheetView>
  </sheetViews>
  <sheetFormatPr defaultColWidth="9.1796875" defaultRowHeight="12.5" x14ac:dyDescent="0.25"/>
  <cols>
    <col min="1" max="1" width="7.1796875" style="7" customWidth="1"/>
    <col min="2" max="2" width="59.453125" style="7" customWidth="1"/>
    <col min="3" max="3" width="12.54296875" style="123" customWidth="1"/>
    <col min="4" max="4" width="21.54296875" style="7" customWidth="1"/>
    <col min="5" max="8" width="8" style="7" customWidth="1"/>
    <col min="9" max="12" width="8" style="65" customWidth="1"/>
    <col min="13" max="16" width="8" style="7" customWidth="1"/>
    <col min="17" max="17" width="9.1796875" style="7"/>
    <col min="18" max="18" width="19.453125" style="7" customWidth="1"/>
    <col min="19" max="19" width="24.1796875" style="9" customWidth="1"/>
    <col min="20" max="20" width="16.1796875" style="6" bestFit="1" customWidth="1"/>
    <col min="21" max="21" width="16.1796875" style="6" customWidth="1"/>
    <col min="22" max="22" width="32" style="7" customWidth="1"/>
    <col min="23" max="16384" width="9.1796875" style="7"/>
  </cols>
  <sheetData>
    <row r="1" spans="1:22" ht="27" customHeight="1" x14ac:dyDescent="0.35">
      <c r="A1" s="155" t="s">
        <v>120</v>
      </c>
      <c r="B1" s="155"/>
      <c r="C1" s="155"/>
      <c r="D1" s="155"/>
      <c r="E1" s="155"/>
      <c r="F1" s="155"/>
      <c r="G1" s="155"/>
      <c r="H1" s="155"/>
      <c r="I1" s="155"/>
      <c r="J1" s="155"/>
      <c r="K1" s="155"/>
      <c r="L1" s="155"/>
      <c r="M1" s="155"/>
      <c r="N1" s="155"/>
      <c r="O1" s="155"/>
      <c r="P1" s="155"/>
      <c r="Q1" s="155"/>
      <c r="R1" s="155"/>
      <c r="S1" s="155"/>
      <c r="T1" s="155"/>
      <c r="U1" s="27"/>
      <c r="V1" s="117" t="s">
        <v>178</v>
      </c>
    </row>
    <row r="2" spans="1:22" ht="27" customHeight="1" x14ac:dyDescent="0.35">
      <c r="A2" s="156"/>
      <c r="B2" s="156"/>
      <c r="C2" s="156"/>
      <c r="D2" s="156"/>
      <c r="E2" s="156"/>
      <c r="F2" s="156"/>
      <c r="G2" s="156"/>
      <c r="H2" s="156"/>
      <c r="I2" s="156"/>
      <c r="J2" s="156"/>
      <c r="K2" s="156"/>
      <c r="L2" s="156"/>
      <c r="M2" s="156"/>
      <c r="N2" s="156"/>
      <c r="O2" s="156"/>
      <c r="P2" s="156"/>
      <c r="Q2" s="156"/>
      <c r="R2" s="156"/>
      <c r="S2" s="156"/>
      <c r="T2" s="156"/>
      <c r="U2" s="27"/>
    </row>
    <row r="3" spans="1:22" ht="16" thickBot="1" x14ac:dyDescent="0.4">
      <c r="A3" s="29"/>
      <c r="B3" s="30"/>
      <c r="C3" s="118"/>
      <c r="D3" s="30"/>
      <c r="E3" s="30"/>
      <c r="F3" s="30"/>
      <c r="G3" s="30"/>
      <c r="H3" s="30"/>
      <c r="I3" s="132"/>
      <c r="J3" s="132"/>
      <c r="K3" s="132"/>
      <c r="L3" s="132"/>
      <c r="M3" s="30"/>
      <c r="N3" s="30"/>
      <c r="O3" s="30"/>
      <c r="P3" s="30"/>
      <c r="Q3" s="30"/>
      <c r="R3" s="30"/>
      <c r="S3" s="31"/>
      <c r="T3" s="32"/>
      <c r="U3" s="27"/>
    </row>
    <row r="4" spans="1:22" ht="17.649999999999999" customHeight="1" thickTop="1" x14ac:dyDescent="0.3">
      <c r="A4" s="157" t="s">
        <v>0</v>
      </c>
      <c r="B4" s="33"/>
      <c r="C4" s="119"/>
      <c r="D4" s="162" t="s">
        <v>24</v>
      </c>
      <c r="E4" s="165" t="s">
        <v>1</v>
      </c>
      <c r="F4" s="165"/>
      <c r="G4" s="165"/>
      <c r="H4" s="165"/>
      <c r="I4" s="166" t="s">
        <v>53</v>
      </c>
      <c r="J4" s="165"/>
      <c r="K4" s="165"/>
      <c r="L4" s="162"/>
      <c r="M4" s="166" t="s">
        <v>2</v>
      </c>
      <c r="N4" s="165"/>
      <c r="O4" s="165"/>
      <c r="P4" s="162"/>
      <c r="Q4" s="70" t="s">
        <v>3</v>
      </c>
      <c r="R4" s="167" t="s">
        <v>4</v>
      </c>
      <c r="S4" s="153" t="s">
        <v>21</v>
      </c>
      <c r="T4" s="160" t="s">
        <v>5</v>
      </c>
      <c r="U4" s="151" t="s">
        <v>6</v>
      </c>
      <c r="V4" s="10"/>
    </row>
    <row r="5" spans="1:22" ht="30.75" customHeight="1" x14ac:dyDescent="0.3">
      <c r="A5" s="158"/>
      <c r="B5" s="69" t="s">
        <v>7</v>
      </c>
      <c r="C5" s="36" t="s">
        <v>52</v>
      </c>
      <c r="D5" s="163"/>
      <c r="E5" s="147" t="s">
        <v>8</v>
      </c>
      <c r="F5" s="149" t="s">
        <v>9</v>
      </c>
      <c r="G5" s="149" t="s">
        <v>88</v>
      </c>
      <c r="H5" s="145" t="s">
        <v>10</v>
      </c>
      <c r="I5" s="147" t="s">
        <v>8</v>
      </c>
      <c r="J5" s="149" t="s">
        <v>9</v>
      </c>
      <c r="K5" s="149" t="s">
        <v>88</v>
      </c>
      <c r="L5" s="145" t="s">
        <v>10</v>
      </c>
      <c r="M5" s="147" t="s">
        <v>8</v>
      </c>
      <c r="N5" s="149" t="s">
        <v>9</v>
      </c>
      <c r="O5" s="149" t="s">
        <v>88</v>
      </c>
      <c r="P5" s="145" t="s">
        <v>10</v>
      </c>
      <c r="Q5" s="37" t="s">
        <v>2</v>
      </c>
      <c r="R5" s="168"/>
      <c r="S5" s="154"/>
      <c r="T5" s="161"/>
      <c r="U5" s="152"/>
      <c r="V5" s="10"/>
    </row>
    <row r="6" spans="1:22" ht="19" customHeight="1" thickBot="1" x14ac:dyDescent="0.35">
      <c r="A6" s="159"/>
      <c r="B6" s="38"/>
      <c r="C6" s="79"/>
      <c r="D6" s="164"/>
      <c r="E6" s="148"/>
      <c r="F6" s="150"/>
      <c r="G6" s="150"/>
      <c r="H6" s="146"/>
      <c r="I6" s="148"/>
      <c r="J6" s="150"/>
      <c r="K6" s="150"/>
      <c r="L6" s="146"/>
      <c r="M6" s="148"/>
      <c r="N6" s="150"/>
      <c r="O6" s="150"/>
      <c r="P6" s="146"/>
      <c r="Q6" s="40"/>
      <c r="R6" s="54" t="s">
        <v>11</v>
      </c>
      <c r="S6" s="110" t="s">
        <v>12</v>
      </c>
      <c r="T6" s="111" t="s">
        <v>13</v>
      </c>
      <c r="U6" s="109" t="s">
        <v>14</v>
      </c>
      <c r="V6" s="10"/>
    </row>
    <row r="7" spans="1:22" ht="44.25" customHeight="1" x14ac:dyDescent="0.3">
      <c r="A7" s="68"/>
      <c r="B7" s="23" t="s">
        <v>16</v>
      </c>
      <c r="C7" s="120"/>
      <c r="D7" s="42"/>
      <c r="E7" s="92"/>
      <c r="F7" s="93"/>
      <c r="G7" s="93"/>
      <c r="H7" s="94"/>
      <c r="I7" s="92"/>
      <c r="J7" s="93"/>
      <c r="K7" s="93"/>
      <c r="L7" s="94"/>
      <c r="M7" s="92"/>
      <c r="N7" s="93"/>
      <c r="O7" s="93"/>
      <c r="P7" s="94"/>
      <c r="Q7" s="37"/>
      <c r="R7" s="43"/>
      <c r="S7" s="71"/>
      <c r="T7" s="56"/>
      <c r="U7" s="45"/>
      <c r="V7" s="10"/>
    </row>
    <row r="8" spans="1:22" s="4" customFormat="1" ht="70.5" customHeight="1" x14ac:dyDescent="0.25">
      <c r="A8" s="46">
        <v>1</v>
      </c>
      <c r="B8" s="113" t="s">
        <v>138</v>
      </c>
      <c r="C8" s="115" t="s">
        <v>153</v>
      </c>
      <c r="D8" s="48" t="s">
        <v>102</v>
      </c>
      <c r="E8" s="95">
        <v>24.46</v>
      </c>
      <c r="F8" s="96">
        <v>31.86</v>
      </c>
      <c r="G8" s="97">
        <v>39.01</v>
      </c>
      <c r="H8" s="98">
        <v>55.35</v>
      </c>
      <c r="I8" s="99">
        <v>0.05</v>
      </c>
      <c r="J8" s="100">
        <v>0</v>
      </c>
      <c r="K8" s="100" t="str">
        <f t="shared" ref="K8:K10" si="0">IF(D8="8. Doc. Complexitat mitjana","0,7",IF(D8="9. Doc. Complexitat alta","9,5",IF(D8="10. Doc. Complexitat molt alta","80",IF(D8="11. Certificacions tècniques","10",IF(D8="12. Informes sectorials","2",IF(D8="21. Control i inspecció","0,40","0"))))))</f>
        <v>0</v>
      </c>
      <c r="L8" s="101">
        <v>0</v>
      </c>
      <c r="M8" s="95">
        <f t="shared" ref="M8:P18" si="1">+E8*I8</f>
        <v>1.2230000000000001</v>
      </c>
      <c r="N8" s="96">
        <f t="shared" si="1"/>
        <v>0</v>
      </c>
      <c r="O8" s="96">
        <f t="shared" si="1"/>
        <v>0</v>
      </c>
      <c r="P8" s="98">
        <f t="shared" si="1"/>
        <v>0</v>
      </c>
      <c r="Q8" s="97">
        <f t="shared" ref="Q8:Q18" si="2">SUM(M8:P8)</f>
        <v>1.2230000000000001</v>
      </c>
      <c r="R8" s="102">
        <v>0.44</v>
      </c>
      <c r="S8" s="106">
        <v>54266</v>
      </c>
      <c r="T8" s="103">
        <f>PRODUCT(R8,S8)</f>
        <v>23877.040000000001</v>
      </c>
      <c r="U8" s="104">
        <f>+T8*(M8+P8+N8+O8)</f>
        <v>29201.619920000005</v>
      </c>
      <c r="V8" s="11"/>
    </row>
    <row r="9" spans="1:22" s="4" customFormat="1" ht="70.5" customHeight="1" x14ac:dyDescent="0.25">
      <c r="A9" s="46">
        <v>2</v>
      </c>
      <c r="B9" s="113" t="s">
        <v>139</v>
      </c>
      <c r="C9" s="115" t="s">
        <v>154</v>
      </c>
      <c r="D9" s="48" t="s">
        <v>102</v>
      </c>
      <c r="E9" s="95">
        <v>24.46</v>
      </c>
      <c r="F9" s="96">
        <v>31.86</v>
      </c>
      <c r="G9" s="97">
        <v>39.01</v>
      </c>
      <c r="H9" s="98">
        <v>55.35</v>
      </c>
      <c r="I9" s="99">
        <v>0.05</v>
      </c>
      <c r="J9" s="100">
        <v>0</v>
      </c>
      <c r="K9" s="100" t="str">
        <f t="shared" si="0"/>
        <v>0</v>
      </c>
      <c r="L9" s="101">
        <v>0</v>
      </c>
      <c r="M9" s="95">
        <f t="shared" si="1"/>
        <v>1.2230000000000001</v>
      </c>
      <c r="N9" s="96">
        <f t="shared" si="1"/>
        <v>0</v>
      </c>
      <c r="O9" s="96">
        <f t="shared" si="1"/>
        <v>0</v>
      </c>
      <c r="P9" s="98">
        <f t="shared" si="1"/>
        <v>0</v>
      </c>
      <c r="Q9" s="97">
        <f t="shared" si="2"/>
        <v>1.2230000000000001</v>
      </c>
      <c r="R9" s="102">
        <v>8</v>
      </c>
      <c r="S9" s="125">
        <v>68398</v>
      </c>
      <c r="T9" s="103">
        <f>PRODUCT(R9,S9)</f>
        <v>547184</v>
      </c>
      <c r="U9" s="104">
        <f>+T9*(M9+P9+N9+O9)</f>
        <v>669206.03200000001</v>
      </c>
      <c r="V9" s="11"/>
    </row>
    <row r="10" spans="1:22" s="4" customFormat="1" ht="70.5" customHeight="1" x14ac:dyDescent="0.25">
      <c r="A10" s="46">
        <v>3</v>
      </c>
      <c r="B10" s="113" t="s">
        <v>172</v>
      </c>
      <c r="C10" s="115">
        <v>9</v>
      </c>
      <c r="D10" s="48" t="s">
        <v>42</v>
      </c>
      <c r="E10" s="95">
        <v>24.46</v>
      </c>
      <c r="F10" s="96">
        <v>31.86</v>
      </c>
      <c r="G10" s="97">
        <v>39.01</v>
      </c>
      <c r="H10" s="98">
        <v>55.35</v>
      </c>
      <c r="I10" s="99">
        <v>0</v>
      </c>
      <c r="J10" s="100">
        <v>0</v>
      </c>
      <c r="K10" s="100" t="str">
        <f t="shared" si="0"/>
        <v>0</v>
      </c>
      <c r="L10" s="101">
        <v>0</v>
      </c>
      <c r="M10" s="95">
        <f t="shared" si="1"/>
        <v>0</v>
      </c>
      <c r="N10" s="96">
        <f t="shared" si="1"/>
        <v>0</v>
      </c>
      <c r="O10" s="96">
        <f t="shared" si="1"/>
        <v>0</v>
      </c>
      <c r="P10" s="98">
        <f t="shared" si="1"/>
        <v>0</v>
      </c>
      <c r="Q10" s="97">
        <f t="shared" si="2"/>
        <v>0</v>
      </c>
      <c r="R10" s="102">
        <v>1</v>
      </c>
      <c r="S10" s="131" t="s">
        <v>169</v>
      </c>
      <c r="T10" s="103">
        <f>PRODUCT(R10,S10)</f>
        <v>1</v>
      </c>
      <c r="U10" s="104">
        <f>+T10*(M10+P10+N10+O10)</f>
        <v>0</v>
      </c>
      <c r="V10" s="11"/>
    </row>
    <row r="11" spans="1:22" s="4" customFormat="1" ht="70.5" customHeight="1" x14ac:dyDescent="0.25">
      <c r="A11" s="46">
        <v>4</v>
      </c>
      <c r="B11" s="126" t="s">
        <v>140</v>
      </c>
      <c r="C11" s="115" t="s">
        <v>141</v>
      </c>
      <c r="D11" s="48" t="s">
        <v>43</v>
      </c>
      <c r="E11" s="95">
        <v>24.46</v>
      </c>
      <c r="F11" s="96">
        <v>31.86</v>
      </c>
      <c r="G11" s="97">
        <v>39.01</v>
      </c>
      <c r="H11" s="98">
        <v>55.35</v>
      </c>
      <c r="I11" s="99">
        <v>0</v>
      </c>
      <c r="J11" s="100">
        <v>1</v>
      </c>
      <c r="K11" s="100">
        <v>0</v>
      </c>
      <c r="L11" s="101">
        <v>0</v>
      </c>
      <c r="M11" s="95">
        <f t="shared" si="1"/>
        <v>0</v>
      </c>
      <c r="N11" s="96">
        <f t="shared" si="1"/>
        <v>31.86</v>
      </c>
      <c r="O11" s="96">
        <f t="shared" si="1"/>
        <v>0</v>
      </c>
      <c r="P11" s="98">
        <f t="shared" si="1"/>
        <v>0</v>
      </c>
      <c r="Q11" s="97">
        <f t="shared" si="2"/>
        <v>31.86</v>
      </c>
      <c r="R11" s="102">
        <v>1</v>
      </c>
      <c r="S11" s="131" t="s">
        <v>170</v>
      </c>
      <c r="T11" s="103">
        <f t="shared" ref="T11:T18" si="3">PRODUCT(R11,S11)</f>
        <v>1</v>
      </c>
      <c r="U11" s="104">
        <f t="shared" ref="U11:U18" si="4">+T11*(M11+P11+N11+O11)</f>
        <v>31.86</v>
      </c>
      <c r="V11" s="11"/>
    </row>
    <row r="12" spans="1:22" s="4" customFormat="1" ht="70.5" customHeight="1" x14ac:dyDescent="0.25">
      <c r="A12" s="46">
        <v>5</v>
      </c>
      <c r="B12" s="124" t="s">
        <v>165</v>
      </c>
      <c r="C12" s="115" t="s">
        <v>114</v>
      </c>
      <c r="D12" s="48" t="s">
        <v>102</v>
      </c>
      <c r="E12" s="95">
        <v>24.46</v>
      </c>
      <c r="F12" s="96">
        <v>31.86</v>
      </c>
      <c r="G12" s="97">
        <v>39.01</v>
      </c>
      <c r="H12" s="98">
        <v>55.35</v>
      </c>
      <c r="I12" s="99">
        <v>0</v>
      </c>
      <c r="J12" s="100">
        <v>1</v>
      </c>
      <c r="K12" s="100" t="str">
        <f t="shared" ref="K12:K13" si="5">IF(D12="8. Doc. Complexitat mitjana","0,7",IF(D12="9. Doc. Complexitat alta","9,5",IF(D12="10. Doc. Complexitat molt alta","80",IF(D12="11. Certificacions tècniques","10",IF(D12="12. Informes sectorials","2",IF(D12="21. Control i inspecció","0,40","0"))))))</f>
        <v>0</v>
      </c>
      <c r="L12" s="101">
        <v>0</v>
      </c>
      <c r="M12" s="95">
        <f t="shared" si="1"/>
        <v>0</v>
      </c>
      <c r="N12" s="96">
        <f t="shared" si="1"/>
        <v>31.86</v>
      </c>
      <c r="O12" s="96">
        <f t="shared" si="1"/>
        <v>0</v>
      </c>
      <c r="P12" s="98">
        <f t="shared" si="1"/>
        <v>0</v>
      </c>
      <c r="Q12" s="97">
        <f t="shared" si="2"/>
        <v>31.86</v>
      </c>
      <c r="R12" s="102">
        <v>1</v>
      </c>
      <c r="S12" s="131" t="s">
        <v>170</v>
      </c>
      <c r="T12" s="103">
        <f t="shared" si="3"/>
        <v>1</v>
      </c>
      <c r="U12" s="104">
        <f t="shared" si="4"/>
        <v>31.86</v>
      </c>
      <c r="V12" s="11"/>
    </row>
    <row r="13" spans="1:22" s="4" customFormat="1" ht="70.5" customHeight="1" x14ac:dyDescent="0.25">
      <c r="A13" s="46">
        <v>6</v>
      </c>
      <c r="B13" s="47" t="s">
        <v>171</v>
      </c>
      <c r="C13" s="115" t="s">
        <v>114</v>
      </c>
      <c r="D13" s="48" t="s">
        <v>58</v>
      </c>
      <c r="E13" s="95">
        <v>24.46</v>
      </c>
      <c r="F13" s="96">
        <v>31.86</v>
      </c>
      <c r="G13" s="97">
        <v>39.01</v>
      </c>
      <c r="H13" s="98">
        <v>55.35</v>
      </c>
      <c r="I13" s="99">
        <v>0.25</v>
      </c>
      <c r="J13" s="100">
        <v>5</v>
      </c>
      <c r="K13" s="100" t="str">
        <f t="shared" si="5"/>
        <v>0</v>
      </c>
      <c r="L13" s="101">
        <v>1</v>
      </c>
      <c r="M13" s="95">
        <f t="shared" si="1"/>
        <v>6.1150000000000002</v>
      </c>
      <c r="N13" s="96">
        <f t="shared" si="1"/>
        <v>159.30000000000001</v>
      </c>
      <c r="O13" s="96">
        <f t="shared" si="1"/>
        <v>0</v>
      </c>
      <c r="P13" s="98">
        <f t="shared" si="1"/>
        <v>55.35</v>
      </c>
      <c r="Q13" s="97">
        <f t="shared" si="2"/>
        <v>220.76500000000001</v>
      </c>
      <c r="R13" s="102">
        <v>1</v>
      </c>
      <c r="S13" s="106">
        <v>50</v>
      </c>
      <c r="T13" s="103">
        <f t="shared" si="3"/>
        <v>50</v>
      </c>
      <c r="U13" s="104">
        <f t="shared" si="4"/>
        <v>11038.25</v>
      </c>
      <c r="V13" s="11"/>
    </row>
    <row r="14" spans="1:22" s="4" customFormat="1" ht="70.5" customHeight="1" x14ac:dyDescent="0.25">
      <c r="A14" s="46">
        <v>7</v>
      </c>
      <c r="B14" s="72" t="s">
        <v>143</v>
      </c>
      <c r="C14" s="115" t="s">
        <v>142</v>
      </c>
      <c r="D14" s="48" t="s">
        <v>59</v>
      </c>
      <c r="E14" s="95">
        <v>24.46</v>
      </c>
      <c r="F14" s="96">
        <v>31.86</v>
      </c>
      <c r="G14" s="97">
        <v>39.01</v>
      </c>
      <c r="H14" s="98">
        <v>55.35</v>
      </c>
      <c r="I14" s="99">
        <v>0.5</v>
      </c>
      <c r="J14" s="100">
        <v>40</v>
      </c>
      <c r="K14" s="100">
        <v>10</v>
      </c>
      <c r="L14" s="101">
        <v>1</v>
      </c>
      <c r="M14" s="95">
        <f t="shared" si="1"/>
        <v>12.23</v>
      </c>
      <c r="N14" s="96">
        <f t="shared" si="1"/>
        <v>1274.4000000000001</v>
      </c>
      <c r="O14" s="96">
        <f t="shared" si="1"/>
        <v>390.09999999999997</v>
      </c>
      <c r="P14" s="98">
        <f t="shared" si="1"/>
        <v>55.35</v>
      </c>
      <c r="Q14" s="97">
        <f t="shared" si="2"/>
        <v>1732.08</v>
      </c>
      <c r="R14" s="102">
        <v>1</v>
      </c>
      <c r="S14" s="106">
        <v>1</v>
      </c>
      <c r="T14" s="103">
        <f t="shared" si="3"/>
        <v>1</v>
      </c>
      <c r="U14" s="104">
        <f t="shared" si="4"/>
        <v>1732.08</v>
      </c>
      <c r="V14" s="11"/>
    </row>
    <row r="15" spans="1:22" s="4" customFormat="1" ht="70.5" customHeight="1" x14ac:dyDescent="0.25">
      <c r="A15" s="46">
        <v>8</v>
      </c>
      <c r="B15" s="72" t="s">
        <v>167</v>
      </c>
      <c r="C15" s="121" t="s">
        <v>144</v>
      </c>
      <c r="D15" s="48" t="s">
        <v>59</v>
      </c>
      <c r="E15" s="95">
        <v>24.46</v>
      </c>
      <c r="F15" s="96">
        <v>31.86</v>
      </c>
      <c r="G15" s="97">
        <v>39.01</v>
      </c>
      <c r="H15" s="98">
        <v>55.35</v>
      </c>
      <c r="I15" s="99">
        <v>0.5</v>
      </c>
      <c r="J15" s="100">
        <v>0</v>
      </c>
      <c r="K15" s="100">
        <v>10</v>
      </c>
      <c r="L15" s="101">
        <v>1</v>
      </c>
      <c r="M15" s="95">
        <f t="shared" si="1"/>
        <v>12.23</v>
      </c>
      <c r="N15" s="96">
        <f t="shared" si="1"/>
        <v>0</v>
      </c>
      <c r="O15" s="96">
        <f t="shared" si="1"/>
        <v>390.09999999999997</v>
      </c>
      <c r="P15" s="98">
        <f t="shared" si="1"/>
        <v>55.35</v>
      </c>
      <c r="Q15" s="97">
        <f t="shared" si="2"/>
        <v>457.68</v>
      </c>
      <c r="R15" s="102">
        <v>1</v>
      </c>
      <c r="S15" s="106">
        <v>2</v>
      </c>
      <c r="T15" s="103">
        <f t="shared" si="3"/>
        <v>2</v>
      </c>
      <c r="U15" s="104">
        <f t="shared" si="4"/>
        <v>915.3599999999999</v>
      </c>
      <c r="V15" s="11"/>
    </row>
    <row r="16" spans="1:22" s="4" customFormat="1" ht="70.5" customHeight="1" x14ac:dyDescent="0.25">
      <c r="A16" s="46">
        <v>9</v>
      </c>
      <c r="B16" s="72" t="s">
        <v>168</v>
      </c>
      <c r="C16" s="121" t="s">
        <v>145</v>
      </c>
      <c r="D16" s="48" t="s">
        <v>102</v>
      </c>
      <c r="E16" s="95">
        <v>24.46</v>
      </c>
      <c r="F16" s="96">
        <v>31.86</v>
      </c>
      <c r="G16" s="97">
        <v>39.01</v>
      </c>
      <c r="H16" s="98">
        <v>55.35</v>
      </c>
      <c r="I16" s="99">
        <v>0.25</v>
      </c>
      <c r="J16" s="100">
        <v>1.5</v>
      </c>
      <c r="K16" s="100">
        <v>0</v>
      </c>
      <c r="L16" s="101">
        <v>0</v>
      </c>
      <c r="M16" s="95">
        <f t="shared" si="1"/>
        <v>6.1150000000000002</v>
      </c>
      <c r="N16" s="96">
        <f t="shared" si="1"/>
        <v>47.79</v>
      </c>
      <c r="O16" s="96">
        <f t="shared" si="1"/>
        <v>0</v>
      </c>
      <c r="P16" s="98">
        <f t="shared" si="1"/>
        <v>0</v>
      </c>
      <c r="Q16" s="97">
        <f t="shared" si="2"/>
        <v>53.905000000000001</v>
      </c>
      <c r="R16" s="102">
        <v>1</v>
      </c>
      <c r="S16" s="106">
        <v>1</v>
      </c>
      <c r="T16" s="103">
        <f t="shared" si="3"/>
        <v>1</v>
      </c>
      <c r="U16" s="104">
        <f t="shared" si="4"/>
        <v>53.905000000000001</v>
      </c>
      <c r="V16" s="11"/>
    </row>
    <row r="17" spans="1:22" s="4" customFormat="1" ht="70.5" customHeight="1" x14ac:dyDescent="0.25">
      <c r="A17" s="46">
        <v>10</v>
      </c>
      <c r="B17" s="72" t="s">
        <v>173</v>
      </c>
      <c r="C17" s="121" t="s">
        <v>146</v>
      </c>
      <c r="D17" s="48" t="s">
        <v>102</v>
      </c>
      <c r="E17" s="95">
        <v>24.46</v>
      </c>
      <c r="F17" s="96">
        <v>31.86</v>
      </c>
      <c r="G17" s="97">
        <v>39.01</v>
      </c>
      <c r="H17" s="98">
        <v>55.35</v>
      </c>
      <c r="I17" s="99">
        <v>0.25</v>
      </c>
      <c r="J17" s="100">
        <v>3</v>
      </c>
      <c r="K17" s="100" t="str">
        <f t="shared" ref="K17" si="6">IF(D17="8. Doc. Complexitat mitjana","0,7",IF(D17="9. Doc. Complexitat alta","9,5",IF(D17="10. Doc. Complexitat molt alta","80",IF(D17="11. Certificacions tècniques","10",IF(D17="12. Informes sectorials","2",IF(D17="21. Control i inspecció","0,40","0"))))))</f>
        <v>0</v>
      </c>
      <c r="L17" s="101">
        <v>1</v>
      </c>
      <c r="M17" s="95">
        <f t="shared" si="1"/>
        <v>6.1150000000000002</v>
      </c>
      <c r="N17" s="96">
        <f t="shared" si="1"/>
        <v>95.58</v>
      </c>
      <c r="O17" s="96">
        <f t="shared" si="1"/>
        <v>0</v>
      </c>
      <c r="P17" s="98">
        <f t="shared" si="1"/>
        <v>55.35</v>
      </c>
      <c r="Q17" s="97">
        <f t="shared" si="2"/>
        <v>157.04499999999999</v>
      </c>
      <c r="R17" s="102">
        <v>1</v>
      </c>
      <c r="S17" s="106">
        <v>5</v>
      </c>
      <c r="T17" s="103">
        <f t="shared" si="3"/>
        <v>5</v>
      </c>
      <c r="U17" s="104">
        <f t="shared" si="4"/>
        <v>785.22500000000014</v>
      </c>
      <c r="V17" s="11"/>
    </row>
    <row r="18" spans="1:22" s="4" customFormat="1" ht="70.5" customHeight="1" x14ac:dyDescent="0.25">
      <c r="A18" s="46">
        <v>11</v>
      </c>
      <c r="B18" s="72" t="s">
        <v>147</v>
      </c>
      <c r="C18" s="121" t="s">
        <v>137</v>
      </c>
      <c r="D18" s="48" t="s">
        <v>102</v>
      </c>
      <c r="E18" s="95">
        <v>24.46</v>
      </c>
      <c r="F18" s="96">
        <v>31.86</v>
      </c>
      <c r="G18" s="97">
        <v>39.01</v>
      </c>
      <c r="H18" s="98">
        <v>55.35</v>
      </c>
      <c r="I18" s="99">
        <v>0.25</v>
      </c>
      <c r="J18" s="100">
        <v>2</v>
      </c>
      <c r="K18" s="100">
        <v>0</v>
      </c>
      <c r="L18" s="101">
        <v>0</v>
      </c>
      <c r="M18" s="95">
        <f t="shared" si="1"/>
        <v>6.1150000000000002</v>
      </c>
      <c r="N18" s="96">
        <f t="shared" si="1"/>
        <v>63.72</v>
      </c>
      <c r="O18" s="96">
        <f t="shared" si="1"/>
        <v>0</v>
      </c>
      <c r="P18" s="98">
        <f t="shared" si="1"/>
        <v>0</v>
      </c>
      <c r="Q18" s="97">
        <f t="shared" si="2"/>
        <v>69.834999999999994</v>
      </c>
      <c r="R18" s="102">
        <v>1</v>
      </c>
      <c r="S18" s="106">
        <v>1</v>
      </c>
      <c r="T18" s="103">
        <f t="shared" si="3"/>
        <v>1</v>
      </c>
      <c r="U18" s="104">
        <f t="shared" si="4"/>
        <v>69.834999999999994</v>
      </c>
      <c r="V18" s="11"/>
    </row>
    <row r="19" spans="1:22" s="4" customFormat="1" ht="70.5" customHeight="1" x14ac:dyDescent="0.25">
      <c r="A19" s="46">
        <v>12</v>
      </c>
      <c r="B19" s="85" t="s">
        <v>148</v>
      </c>
      <c r="C19" s="48" t="s">
        <v>136</v>
      </c>
      <c r="D19" s="48" t="s">
        <v>43</v>
      </c>
      <c r="E19" s="95">
        <v>24.46</v>
      </c>
      <c r="F19" s="96">
        <v>31.86</v>
      </c>
      <c r="G19" s="97">
        <v>39.01</v>
      </c>
      <c r="H19" s="98">
        <v>55.35</v>
      </c>
      <c r="I19" s="99">
        <v>0</v>
      </c>
      <c r="J19" s="100">
        <v>0</v>
      </c>
      <c r="K19" s="100" t="str">
        <f t="shared" ref="K19:K23" si="7">IF(D19="8. Doc. Complexitat mitjana","0,7",IF(D19="9. Doc. Complexitat alta","9,5",IF(D19="10. Doc. Complexitat molt alta","80",IF(D19="11. Certificacions tècniques","10",IF(D19="12. Informes sectorials","2",IF(D19="21. Control i inspecció","0,40","0"))))))</f>
        <v>0</v>
      </c>
      <c r="L19" s="101">
        <v>0</v>
      </c>
      <c r="M19" s="95">
        <f>+E19*I19</f>
        <v>0</v>
      </c>
      <c r="N19" s="96">
        <f>+F19*J19</f>
        <v>0</v>
      </c>
      <c r="O19" s="96">
        <f>+G19*K19</f>
        <v>0</v>
      </c>
      <c r="P19" s="98">
        <f>+H19*L19</f>
        <v>0</v>
      </c>
      <c r="Q19" s="97">
        <f>SUM(M19:P19)</f>
        <v>0</v>
      </c>
      <c r="R19" s="102">
        <v>1</v>
      </c>
      <c r="S19" s="131" t="s">
        <v>174</v>
      </c>
      <c r="T19" s="103">
        <f>PRODUCT(R19,S19)</f>
        <v>1</v>
      </c>
      <c r="U19" s="104">
        <f>+T19*(M19+P19+N19+O19)</f>
        <v>0</v>
      </c>
      <c r="V19" s="11"/>
    </row>
    <row r="20" spans="1:22" s="4" customFormat="1" ht="70.5" customHeight="1" x14ac:dyDescent="0.25">
      <c r="A20" s="46">
        <v>13</v>
      </c>
      <c r="B20" s="72" t="s">
        <v>152</v>
      </c>
      <c r="C20" s="121" t="s">
        <v>149</v>
      </c>
      <c r="D20" s="48" t="s">
        <v>102</v>
      </c>
      <c r="E20" s="95">
        <v>24.46</v>
      </c>
      <c r="F20" s="96">
        <v>31.86</v>
      </c>
      <c r="G20" s="97">
        <v>39.01</v>
      </c>
      <c r="H20" s="98">
        <v>55.35</v>
      </c>
      <c r="I20" s="99">
        <v>0</v>
      </c>
      <c r="J20" s="100">
        <v>0</v>
      </c>
      <c r="K20" s="100" t="str">
        <f t="shared" si="7"/>
        <v>0</v>
      </c>
      <c r="L20" s="101">
        <v>0</v>
      </c>
      <c r="M20" s="95">
        <f t="shared" ref="M20:P23" si="8">+E20*I20</f>
        <v>0</v>
      </c>
      <c r="N20" s="96">
        <f t="shared" si="8"/>
        <v>0</v>
      </c>
      <c r="O20" s="96">
        <f t="shared" si="8"/>
        <v>0</v>
      </c>
      <c r="P20" s="98">
        <f t="shared" si="8"/>
        <v>0</v>
      </c>
      <c r="Q20" s="97">
        <f t="shared" ref="Q20:Q23" si="9">SUM(M20:P20)</f>
        <v>0</v>
      </c>
      <c r="R20" s="102">
        <v>1</v>
      </c>
      <c r="S20" s="131" t="s">
        <v>175</v>
      </c>
      <c r="T20" s="103">
        <f t="shared" ref="T20:T23" si="10">PRODUCT(R20,S20)</f>
        <v>1</v>
      </c>
      <c r="U20" s="104">
        <f t="shared" ref="U20:U23" si="11">+T20*(M20+P20+N20+O20)</f>
        <v>0</v>
      </c>
      <c r="V20" s="11"/>
    </row>
    <row r="21" spans="1:22" s="4" customFormat="1" ht="70.5" customHeight="1" x14ac:dyDescent="0.25">
      <c r="A21" s="46">
        <v>14</v>
      </c>
      <c r="B21" s="72" t="s">
        <v>151</v>
      </c>
      <c r="C21" s="121" t="s">
        <v>150</v>
      </c>
      <c r="D21" s="48" t="s">
        <v>102</v>
      </c>
      <c r="E21" s="95">
        <v>24.46</v>
      </c>
      <c r="F21" s="96">
        <v>31.86</v>
      </c>
      <c r="G21" s="97">
        <v>39.01</v>
      </c>
      <c r="H21" s="98">
        <v>55.35</v>
      </c>
      <c r="I21" s="99">
        <v>1</v>
      </c>
      <c r="J21" s="100">
        <v>20</v>
      </c>
      <c r="K21" s="100" t="str">
        <f t="shared" si="7"/>
        <v>0</v>
      </c>
      <c r="L21" s="101">
        <v>2</v>
      </c>
      <c r="M21" s="95">
        <f t="shared" si="8"/>
        <v>24.46</v>
      </c>
      <c r="N21" s="96">
        <f t="shared" si="8"/>
        <v>637.20000000000005</v>
      </c>
      <c r="O21" s="96">
        <f t="shared" si="8"/>
        <v>0</v>
      </c>
      <c r="P21" s="98">
        <f t="shared" si="8"/>
        <v>110.7</v>
      </c>
      <c r="Q21" s="97">
        <f t="shared" si="9"/>
        <v>772.36000000000013</v>
      </c>
      <c r="R21" s="102">
        <v>1</v>
      </c>
      <c r="S21" s="106">
        <v>2</v>
      </c>
      <c r="T21" s="103">
        <f t="shared" si="10"/>
        <v>2</v>
      </c>
      <c r="U21" s="104">
        <f t="shared" si="11"/>
        <v>1544.72</v>
      </c>
      <c r="V21" s="11"/>
    </row>
    <row r="22" spans="1:22" s="4" customFormat="1" ht="70.5" customHeight="1" x14ac:dyDescent="0.25">
      <c r="A22" s="46">
        <v>15</v>
      </c>
      <c r="B22" s="72" t="s">
        <v>156</v>
      </c>
      <c r="C22" s="121" t="s">
        <v>155</v>
      </c>
      <c r="D22" s="48" t="s">
        <v>103</v>
      </c>
      <c r="E22" s="95">
        <v>24.46</v>
      </c>
      <c r="F22" s="96">
        <v>31.86</v>
      </c>
      <c r="G22" s="97">
        <v>39.01</v>
      </c>
      <c r="H22" s="98">
        <v>55.35</v>
      </c>
      <c r="I22" s="99">
        <v>0.25</v>
      </c>
      <c r="J22" s="100">
        <v>0.5</v>
      </c>
      <c r="K22" s="100" t="str">
        <f t="shared" si="7"/>
        <v>0</v>
      </c>
      <c r="L22" s="101">
        <v>0</v>
      </c>
      <c r="M22" s="95">
        <f t="shared" si="8"/>
        <v>6.1150000000000002</v>
      </c>
      <c r="N22" s="96">
        <f t="shared" si="8"/>
        <v>15.93</v>
      </c>
      <c r="O22" s="96">
        <f t="shared" si="8"/>
        <v>0</v>
      </c>
      <c r="P22" s="98">
        <f t="shared" si="8"/>
        <v>0</v>
      </c>
      <c r="Q22" s="97">
        <f t="shared" si="9"/>
        <v>22.045000000000002</v>
      </c>
      <c r="R22" s="102">
        <v>1</v>
      </c>
      <c r="S22" s="106">
        <v>50</v>
      </c>
      <c r="T22" s="103">
        <f t="shared" si="10"/>
        <v>50</v>
      </c>
      <c r="U22" s="104">
        <f t="shared" si="11"/>
        <v>1102.25</v>
      </c>
      <c r="V22" s="11"/>
    </row>
    <row r="23" spans="1:22" s="4" customFormat="1" ht="70.5" customHeight="1" x14ac:dyDescent="0.25">
      <c r="A23" s="46">
        <v>16</v>
      </c>
      <c r="B23" s="72" t="s">
        <v>157</v>
      </c>
      <c r="C23" s="121" t="s">
        <v>133</v>
      </c>
      <c r="D23" s="48" t="s">
        <v>102</v>
      </c>
      <c r="E23" s="95">
        <v>24.46</v>
      </c>
      <c r="F23" s="96">
        <v>31.86</v>
      </c>
      <c r="G23" s="97">
        <v>39.01</v>
      </c>
      <c r="H23" s="98">
        <v>55.35</v>
      </c>
      <c r="I23" s="99">
        <v>0.25</v>
      </c>
      <c r="J23" s="100">
        <v>1</v>
      </c>
      <c r="K23" s="100" t="str">
        <f t="shared" si="7"/>
        <v>0</v>
      </c>
      <c r="L23" s="101">
        <v>0</v>
      </c>
      <c r="M23" s="95">
        <f t="shared" si="8"/>
        <v>6.1150000000000002</v>
      </c>
      <c r="N23" s="96">
        <f t="shared" si="8"/>
        <v>31.86</v>
      </c>
      <c r="O23" s="96">
        <f t="shared" si="8"/>
        <v>0</v>
      </c>
      <c r="P23" s="98">
        <f t="shared" si="8"/>
        <v>0</v>
      </c>
      <c r="Q23" s="97">
        <f t="shared" si="9"/>
        <v>37.975000000000001</v>
      </c>
      <c r="R23" s="102">
        <v>1</v>
      </c>
      <c r="S23" s="106">
        <v>1</v>
      </c>
      <c r="T23" s="103">
        <f t="shared" si="10"/>
        <v>1</v>
      </c>
      <c r="U23" s="104">
        <f t="shared" si="11"/>
        <v>37.975000000000001</v>
      </c>
      <c r="V23" s="11"/>
    </row>
    <row r="24" spans="1:22" s="4" customFormat="1" ht="70.5" customHeight="1" x14ac:dyDescent="0.25">
      <c r="A24" s="46">
        <v>17</v>
      </c>
      <c r="B24" s="72" t="s">
        <v>158</v>
      </c>
      <c r="C24" s="121" t="s">
        <v>159</v>
      </c>
      <c r="D24" s="48" t="s">
        <v>102</v>
      </c>
      <c r="E24" s="95">
        <v>24.46</v>
      </c>
      <c r="F24" s="96">
        <v>31.86</v>
      </c>
      <c r="G24" s="97">
        <v>39.01</v>
      </c>
      <c r="H24" s="98">
        <v>55.35</v>
      </c>
      <c r="I24" s="99">
        <v>0.25</v>
      </c>
      <c r="J24" s="100">
        <v>1</v>
      </c>
      <c r="K24" s="100" t="str">
        <f t="shared" ref="K24:K25" si="12">IF(D24="8. Doc. Complexitat mitjana","0,7",IF(D24="9. Doc. Complexitat alta","9,5",IF(D24="10. Doc. Complexitat molt alta","80",IF(D24="11. Certificacions tècniques","10",IF(D24="12. Informes sectorials","2",IF(D24="21. Control i inspecció","0,40","0"))))))</f>
        <v>0</v>
      </c>
      <c r="L24" s="101">
        <v>0</v>
      </c>
      <c r="M24" s="95">
        <f t="shared" ref="M24:M25" si="13">+E24*I24</f>
        <v>6.1150000000000002</v>
      </c>
      <c r="N24" s="96">
        <f t="shared" ref="N24:N25" si="14">+F24*J24</f>
        <v>31.86</v>
      </c>
      <c r="O24" s="96">
        <f t="shared" ref="O24:O25" si="15">+G24*K24</f>
        <v>0</v>
      </c>
      <c r="P24" s="98">
        <f t="shared" ref="P24:P25" si="16">+H24*L24</f>
        <v>0</v>
      </c>
      <c r="Q24" s="97">
        <f t="shared" ref="Q24:Q25" si="17">SUM(M24:P24)</f>
        <v>37.975000000000001</v>
      </c>
      <c r="R24" s="102">
        <v>1</v>
      </c>
      <c r="S24" s="131" t="s">
        <v>176</v>
      </c>
      <c r="T24" s="103">
        <f t="shared" ref="T24:T25" si="18">PRODUCT(R24,S24)</f>
        <v>1</v>
      </c>
      <c r="U24" s="104">
        <f t="shared" ref="U24:U25" si="19">+T24*(M24+P24+N24+O24)</f>
        <v>37.975000000000001</v>
      </c>
      <c r="V24" s="11"/>
    </row>
    <row r="25" spans="1:22" s="4" customFormat="1" ht="70.5" customHeight="1" x14ac:dyDescent="0.25">
      <c r="A25" s="46">
        <v>18</v>
      </c>
      <c r="B25" s="72" t="s">
        <v>160</v>
      </c>
      <c r="C25" s="121" t="s">
        <v>161</v>
      </c>
      <c r="D25" s="48" t="s">
        <v>102</v>
      </c>
      <c r="E25" s="95">
        <v>24.46</v>
      </c>
      <c r="F25" s="96">
        <v>31.86</v>
      </c>
      <c r="G25" s="97">
        <v>39.01</v>
      </c>
      <c r="H25" s="98">
        <v>55.35</v>
      </c>
      <c r="I25" s="99">
        <v>0.25</v>
      </c>
      <c r="J25" s="100">
        <v>2</v>
      </c>
      <c r="K25" s="100" t="str">
        <f t="shared" si="12"/>
        <v>0</v>
      </c>
      <c r="L25" s="101">
        <v>0</v>
      </c>
      <c r="M25" s="95">
        <f t="shared" si="13"/>
        <v>6.1150000000000002</v>
      </c>
      <c r="N25" s="96">
        <f t="shared" si="14"/>
        <v>63.72</v>
      </c>
      <c r="O25" s="96">
        <f t="shared" si="15"/>
        <v>0</v>
      </c>
      <c r="P25" s="98">
        <f t="shared" si="16"/>
        <v>0</v>
      </c>
      <c r="Q25" s="97">
        <f t="shared" si="17"/>
        <v>69.834999999999994</v>
      </c>
      <c r="R25" s="102">
        <v>1</v>
      </c>
      <c r="S25" s="106">
        <v>10</v>
      </c>
      <c r="T25" s="103">
        <f t="shared" si="18"/>
        <v>10</v>
      </c>
      <c r="U25" s="104">
        <f t="shared" si="19"/>
        <v>698.34999999999991</v>
      </c>
      <c r="V25" s="11"/>
    </row>
    <row r="26" spans="1:22" s="8" customFormat="1" ht="30.75" customHeight="1" thickBot="1" x14ac:dyDescent="0.35">
      <c r="A26" s="86"/>
      <c r="B26" s="87" t="s">
        <v>51</v>
      </c>
      <c r="C26" s="128"/>
      <c r="D26" s="88"/>
      <c r="E26" s="39"/>
      <c r="F26" s="40"/>
      <c r="G26" s="81"/>
      <c r="H26" s="89"/>
      <c r="I26" s="39"/>
      <c r="J26" s="40"/>
      <c r="K26" s="40"/>
      <c r="L26" s="79"/>
      <c r="M26" s="39"/>
      <c r="N26" s="40"/>
      <c r="O26" s="81"/>
      <c r="P26" s="89"/>
      <c r="Q26" s="82"/>
      <c r="R26" s="90"/>
      <c r="S26" s="83"/>
      <c r="T26" s="73"/>
      <c r="U26" s="105">
        <f>SUM(U8:U25)</f>
        <v>716487.29691999976</v>
      </c>
      <c r="V26" s="12"/>
    </row>
    <row r="27" spans="1:22" x14ac:dyDescent="0.25">
      <c r="A27" s="28"/>
      <c r="B27" s="122"/>
      <c r="C27" s="7"/>
      <c r="E27" s="28"/>
      <c r="F27" s="28"/>
      <c r="G27" s="28"/>
      <c r="H27" s="28"/>
      <c r="I27" s="132"/>
      <c r="J27" s="132"/>
      <c r="K27" s="133"/>
      <c r="L27" s="133"/>
      <c r="M27" s="53"/>
      <c r="N27" s="27"/>
      <c r="O27" s="27"/>
      <c r="P27" s="28"/>
      <c r="Q27" s="28"/>
      <c r="R27" s="28"/>
      <c r="S27" s="28"/>
      <c r="T27" s="28"/>
      <c r="U27" s="28"/>
    </row>
    <row r="28" spans="1:22" x14ac:dyDescent="0.25">
      <c r="A28" s="28"/>
      <c r="B28" s="28" t="s">
        <v>177</v>
      </c>
      <c r="C28" s="122"/>
      <c r="D28" s="28"/>
      <c r="E28" s="28"/>
      <c r="F28" s="28"/>
      <c r="G28" s="28"/>
      <c r="H28" s="28"/>
      <c r="I28" s="132"/>
      <c r="J28" s="132"/>
      <c r="K28" s="132"/>
      <c r="L28" s="132"/>
      <c r="M28" s="28"/>
      <c r="N28" s="28"/>
      <c r="O28" s="28"/>
      <c r="P28" s="28"/>
      <c r="Q28" s="28"/>
      <c r="R28" s="28"/>
      <c r="S28" s="53"/>
      <c r="T28" s="27"/>
      <c r="U28" s="27"/>
    </row>
    <row r="29" spans="1:22" x14ac:dyDescent="0.25">
      <c r="A29" s="28"/>
      <c r="B29" s="28"/>
      <c r="E29" s="28"/>
      <c r="F29" s="28"/>
      <c r="G29" s="28"/>
      <c r="H29" s="28"/>
      <c r="I29" s="132"/>
      <c r="J29" s="132"/>
      <c r="K29" s="132"/>
      <c r="L29" s="132"/>
      <c r="M29" s="28"/>
      <c r="N29" s="28"/>
      <c r="O29" s="28"/>
      <c r="P29" s="28"/>
      <c r="Q29" s="28"/>
      <c r="R29" s="28"/>
      <c r="S29" s="53"/>
      <c r="T29" s="27"/>
      <c r="U29" s="27"/>
    </row>
    <row r="30" spans="1:22" x14ac:dyDescent="0.25">
      <c r="C30" s="7"/>
    </row>
  </sheetData>
  <sheetProtection formatCells="0" formatColumns="0" formatRows="0" insertColumns="0" insertRows="0" insertHyperlinks="0" deleteColumns="0" deleteRows="0" sort="0" autoFilter="0" pivotTables="0"/>
  <mergeCells count="23">
    <mergeCell ref="A1:T1"/>
    <mergeCell ref="A2:T2"/>
    <mergeCell ref="A4:A6"/>
    <mergeCell ref="T4:T5"/>
    <mergeCell ref="D4:D6"/>
    <mergeCell ref="E4:H4"/>
    <mergeCell ref="I4:L4"/>
    <mergeCell ref="M4:P4"/>
    <mergeCell ref="R4:R5"/>
    <mergeCell ref="E5:E6"/>
    <mergeCell ref="F5:F6"/>
    <mergeCell ref="G5:G6"/>
    <mergeCell ref="H5:H6"/>
    <mergeCell ref="I5:I6"/>
    <mergeCell ref="J5:J6"/>
    <mergeCell ref="K5:K6"/>
    <mergeCell ref="L5:L6"/>
    <mergeCell ref="M5:M6"/>
    <mergeCell ref="N5:N6"/>
    <mergeCell ref="O5:O6"/>
    <mergeCell ref="U4:U5"/>
    <mergeCell ref="P5:P6"/>
    <mergeCell ref="S4:S5"/>
  </mergeCells>
  <pageMargins left="0.15748031496062992" right="0.15748031496062992" top="0.15748031496062992" bottom="0.31496062992125984" header="0" footer="0"/>
  <pageSetup paperSize="8" scale="67" fitToHeight="2" orientation="landscape" cellComments="asDisplayed" r:id="rId1"/>
  <headerFooter alignWithMargins="0">
    <oddFooter>&amp;C&amp;P&amp;R&amp;D</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categories!$B$4:$B$24</xm:f>
          </x14:formula1>
          <xm:sqref>D8:D25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
  <sheetViews>
    <sheetView topLeftCell="A28" zoomScale="70" zoomScaleNormal="70" zoomScalePageLayoutView="93" workbookViewId="0">
      <selection activeCell="A16" sqref="A16:XFD16"/>
    </sheetView>
  </sheetViews>
  <sheetFormatPr defaultColWidth="9.1796875" defaultRowHeight="12.5" x14ac:dyDescent="0.25"/>
  <cols>
    <col min="1" max="1" width="7.1796875" style="2" customWidth="1"/>
    <col min="2" max="2" width="59.54296875" style="2" customWidth="1"/>
    <col min="3" max="3" width="12.54296875" style="7" customWidth="1"/>
    <col min="4" max="4" width="21.54296875" style="2" customWidth="1"/>
    <col min="5" max="16" width="8" style="2" customWidth="1"/>
    <col min="17" max="17" width="9.54296875" style="2" bestFit="1" customWidth="1"/>
    <col min="18" max="18" width="18.26953125" style="2" customWidth="1"/>
    <col min="19" max="19" width="24.26953125" style="3" customWidth="1"/>
    <col min="20" max="20" width="9.81640625" style="3" customWidth="1"/>
    <col min="21" max="21" width="17.453125" style="1" customWidth="1"/>
    <col min="22" max="22" width="31.54296875" style="1" customWidth="1"/>
    <col min="23" max="16384" width="9.1796875" style="2"/>
  </cols>
  <sheetData>
    <row r="1" spans="1:22" s="28" customFormat="1" ht="27" customHeight="1" x14ac:dyDescent="0.35">
      <c r="A1" s="155" t="s">
        <v>135</v>
      </c>
      <c r="B1" s="155"/>
      <c r="C1" s="155"/>
      <c r="D1" s="155"/>
      <c r="E1" s="155"/>
      <c r="F1" s="155"/>
      <c r="G1" s="155"/>
      <c r="H1" s="155"/>
      <c r="I1" s="155"/>
      <c r="J1" s="155"/>
      <c r="K1" s="155"/>
      <c r="L1" s="155"/>
      <c r="M1" s="155"/>
      <c r="N1" s="155"/>
      <c r="O1" s="155"/>
      <c r="P1" s="155"/>
      <c r="Q1" s="155"/>
      <c r="R1" s="155"/>
      <c r="S1" s="155"/>
      <c r="T1" s="155"/>
      <c r="U1" s="155"/>
      <c r="V1" s="117" t="s">
        <v>178</v>
      </c>
    </row>
    <row r="2" spans="1:22" s="28" customFormat="1" ht="27" customHeight="1" x14ac:dyDescent="0.35">
      <c r="A2" s="156"/>
      <c r="B2" s="156"/>
      <c r="C2" s="156"/>
      <c r="D2" s="156"/>
      <c r="E2" s="156"/>
      <c r="F2" s="156"/>
      <c r="G2" s="156"/>
      <c r="H2" s="156"/>
      <c r="I2" s="156"/>
      <c r="J2" s="156"/>
      <c r="K2" s="156"/>
      <c r="L2" s="156"/>
      <c r="M2" s="156"/>
      <c r="N2" s="156"/>
      <c r="O2" s="156"/>
      <c r="P2" s="156"/>
      <c r="Q2" s="156"/>
      <c r="R2" s="156"/>
      <c r="S2" s="156"/>
      <c r="T2" s="156"/>
      <c r="U2" s="156"/>
      <c r="V2" s="27"/>
    </row>
    <row r="3" spans="1:22" s="28" customFormat="1" ht="16" thickBot="1" x14ac:dyDescent="0.4">
      <c r="A3" s="29"/>
      <c r="B3" s="30"/>
      <c r="C3" s="30"/>
      <c r="D3" s="29"/>
      <c r="E3" s="30"/>
      <c r="F3" s="30"/>
      <c r="G3" s="30"/>
      <c r="H3" s="30"/>
      <c r="I3" s="30"/>
      <c r="J3" s="30"/>
      <c r="K3" s="30"/>
      <c r="L3" s="30"/>
      <c r="M3" s="30"/>
      <c r="N3" s="30"/>
      <c r="O3" s="30"/>
      <c r="P3" s="30"/>
      <c r="Q3" s="30"/>
      <c r="R3" s="30"/>
      <c r="S3" s="31"/>
      <c r="T3" s="31"/>
      <c r="U3" s="32"/>
      <c r="V3" s="27"/>
    </row>
    <row r="4" spans="1:22" s="28" customFormat="1" ht="18.399999999999999" customHeight="1" thickTop="1" x14ac:dyDescent="0.3">
      <c r="A4" s="157" t="s">
        <v>0</v>
      </c>
      <c r="B4" s="33"/>
      <c r="C4" s="33"/>
      <c r="D4" s="162" t="s">
        <v>24</v>
      </c>
      <c r="E4" s="165" t="s">
        <v>1</v>
      </c>
      <c r="F4" s="165"/>
      <c r="G4" s="165"/>
      <c r="H4" s="165"/>
      <c r="I4" s="166" t="s">
        <v>53</v>
      </c>
      <c r="J4" s="165"/>
      <c r="K4" s="165"/>
      <c r="L4" s="162"/>
      <c r="M4" s="166" t="s">
        <v>2</v>
      </c>
      <c r="N4" s="165"/>
      <c r="O4" s="165"/>
      <c r="P4" s="162"/>
      <c r="Q4" s="34" t="s">
        <v>3</v>
      </c>
      <c r="R4" s="171" t="s">
        <v>4</v>
      </c>
      <c r="S4" s="169" t="s">
        <v>21</v>
      </c>
      <c r="T4" s="173" t="s">
        <v>5</v>
      </c>
      <c r="U4" s="151" t="s">
        <v>6</v>
      </c>
      <c r="V4" s="35"/>
    </row>
    <row r="5" spans="1:22" s="28" customFormat="1" ht="30.75" customHeight="1" x14ac:dyDescent="0.3">
      <c r="A5" s="158"/>
      <c r="B5" s="44" t="s">
        <v>7</v>
      </c>
      <c r="C5" s="36" t="s">
        <v>52</v>
      </c>
      <c r="D5" s="163"/>
      <c r="E5" s="147" t="s">
        <v>8</v>
      </c>
      <c r="F5" s="149" t="s">
        <v>9</v>
      </c>
      <c r="G5" s="149" t="s">
        <v>88</v>
      </c>
      <c r="H5" s="145" t="s">
        <v>10</v>
      </c>
      <c r="I5" s="147" t="s">
        <v>8</v>
      </c>
      <c r="J5" s="149" t="s">
        <v>9</v>
      </c>
      <c r="K5" s="149" t="s">
        <v>88</v>
      </c>
      <c r="L5" s="145" t="s">
        <v>10</v>
      </c>
      <c r="M5" s="147" t="s">
        <v>8</v>
      </c>
      <c r="N5" s="149" t="s">
        <v>9</v>
      </c>
      <c r="O5" s="149" t="s">
        <v>88</v>
      </c>
      <c r="P5" s="145" t="s">
        <v>10</v>
      </c>
      <c r="Q5" s="37" t="s">
        <v>2</v>
      </c>
      <c r="R5" s="172"/>
      <c r="S5" s="170"/>
      <c r="T5" s="174"/>
      <c r="U5" s="152"/>
      <c r="V5" s="35"/>
    </row>
    <row r="6" spans="1:22" s="28" customFormat="1" ht="19.5" customHeight="1" thickBot="1" x14ac:dyDescent="0.35">
      <c r="A6" s="159"/>
      <c r="B6" s="38"/>
      <c r="C6" s="38"/>
      <c r="D6" s="164"/>
      <c r="E6" s="148"/>
      <c r="F6" s="150"/>
      <c r="G6" s="150"/>
      <c r="H6" s="146"/>
      <c r="I6" s="148"/>
      <c r="J6" s="150"/>
      <c r="K6" s="150"/>
      <c r="L6" s="146"/>
      <c r="M6" s="148"/>
      <c r="N6" s="150"/>
      <c r="O6" s="150"/>
      <c r="P6" s="146"/>
      <c r="Q6" s="40"/>
      <c r="R6" s="54" t="s">
        <v>11</v>
      </c>
      <c r="S6" s="111" t="s">
        <v>12</v>
      </c>
      <c r="T6" s="108" t="s">
        <v>13</v>
      </c>
      <c r="U6" s="109" t="s">
        <v>14</v>
      </c>
      <c r="V6" s="35"/>
    </row>
    <row r="7" spans="1:22" s="28" customFormat="1" ht="44.25" customHeight="1" thickBot="1" x14ac:dyDescent="0.35">
      <c r="A7" s="41"/>
      <c r="B7" s="22" t="s">
        <v>16</v>
      </c>
      <c r="C7" s="22"/>
      <c r="D7" s="42"/>
      <c r="E7" s="92"/>
      <c r="F7" s="93"/>
      <c r="G7" s="93"/>
      <c r="H7" s="94"/>
      <c r="I7" s="92"/>
      <c r="J7" s="93"/>
      <c r="K7" s="93"/>
      <c r="L7" s="94"/>
      <c r="M7" s="92"/>
      <c r="N7" s="93"/>
      <c r="O7" s="93"/>
      <c r="P7" s="94"/>
      <c r="Q7" s="37"/>
      <c r="R7" s="43"/>
      <c r="S7" s="56"/>
      <c r="T7" s="55"/>
      <c r="U7" s="45"/>
      <c r="V7" s="35"/>
    </row>
    <row r="8" spans="1:22" s="50" customFormat="1" ht="70.5" customHeight="1" thickBot="1" x14ac:dyDescent="0.3">
      <c r="A8" s="46">
        <v>1</v>
      </c>
      <c r="B8" s="113" t="s">
        <v>108</v>
      </c>
      <c r="C8" s="114" t="s">
        <v>109</v>
      </c>
      <c r="D8" s="48" t="s">
        <v>43</v>
      </c>
      <c r="E8" s="95">
        <v>24.46</v>
      </c>
      <c r="F8" s="96">
        <v>31.86</v>
      </c>
      <c r="G8" s="97">
        <v>39.01</v>
      </c>
      <c r="H8" s="98">
        <v>55.35</v>
      </c>
      <c r="I8" s="99">
        <v>0</v>
      </c>
      <c r="J8" s="100">
        <v>10</v>
      </c>
      <c r="K8" s="100" t="str">
        <f t="shared" ref="K8" si="0">IF(D8="8. Doc. Complexitat mitjana","0,7",IF(D8="9. Doc. Complexitat alta","9,5",IF(D8="10. Doc. Complexitat molt alta","80",IF(D8="11. Certificacions tècniques","10",IF(D8="12. Informes sectorials","2",IF(D8="21. Control i inspecció","0,40","0"))))))</f>
        <v>0</v>
      </c>
      <c r="L8" s="101" t="str">
        <f t="shared" ref="L8" si="1">IF(D8="1. Sol·licitud títol habilitant","0,25",IF(D8="2. Comunicació prèvia","0,25",IF(D8="3. Sol·licitud registre","0,25",IF(D8="4. Presentar DR","0,25",IF(D8="5. Aportar DR","0,1",IF(D8="8. Doc. Complexitat mitjana","0,3",IF(D8="9. Doc. Complexitat alta","2",IF(D8="10. Doc. Complexitat molt alta","5",IF(D8="11. Certificacions tècniques","3,75",IF(D8="12. Informes sectorials","0,5",IF(D8="19. Registres o llibres","1",IF(D8="21. Control i inspecció","0,15","0"))))))))))))</f>
        <v>0</v>
      </c>
      <c r="M8" s="95">
        <f t="shared" ref="M8:O10" si="2">+E8*I8</f>
        <v>0</v>
      </c>
      <c r="N8" s="96">
        <f t="shared" si="2"/>
        <v>318.60000000000002</v>
      </c>
      <c r="O8" s="96">
        <f t="shared" si="2"/>
        <v>0</v>
      </c>
      <c r="P8" s="98">
        <f t="shared" ref="P8" si="3">+H8*L8</f>
        <v>0</v>
      </c>
      <c r="Q8" s="97">
        <f t="shared" ref="Q8" si="4">SUM(M8:P8)</f>
        <v>318.60000000000002</v>
      </c>
      <c r="R8" s="129">
        <v>1</v>
      </c>
      <c r="S8" s="125">
        <v>2</v>
      </c>
      <c r="T8" s="103">
        <f t="shared" ref="T8" si="5">PRODUCT(R8,S8)</f>
        <v>2</v>
      </c>
      <c r="U8" s="104">
        <f t="shared" ref="U8" si="6">+T8*(M8+P8+N8+O8)</f>
        <v>637.20000000000005</v>
      </c>
      <c r="V8" s="49"/>
    </row>
    <row r="9" spans="1:22" s="50" customFormat="1" ht="70.5" customHeight="1" thickBot="1" x14ac:dyDescent="0.3">
      <c r="A9" s="46">
        <v>2</v>
      </c>
      <c r="B9" s="113" t="s">
        <v>162</v>
      </c>
      <c r="C9" s="114" t="s">
        <v>163</v>
      </c>
      <c r="D9" s="48" t="s">
        <v>102</v>
      </c>
      <c r="E9" s="95">
        <v>24.46</v>
      </c>
      <c r="F9" s="96">
        <v>31.86</v>
      </c>
      <c r="G9" s="97">
        <v>39.01</v>
      </c>
      <c r="H9" s="98">
        <v>55.35</v>
      </c>
      <c r="I9" s="99">
        <v>0.05</v>
      </c>
      <c r="J9" s="100">
        <v>0</v>
      </c>
      <c r="K9" s="100" t="str">
        <f t="shared" ref="K9" si="7">IF(D9="8. Doc. Complexitat mitjana","0,7",IF(D9="9. Doc. Complexitat alta","9,5",IF(D9="10. Doc. Complexitat molt alta","80",IF(D9="11. Certificacions tècniques","10",IF(D9="12. Informes sectorials","2",IF(D9="21. Control i inspecció","0,40","0"))))))</f>
        <v>0</v>
      </c>
      <c r="L9" s="101">
        <v>0</v>
      </c>
      <c r="M9" s="95">
        <f t="shared" si="2"/>
        <v>1.2230000000000001</v>
      </c>
      <c r="N9" s="96">
        <f t="shared" si="2"/>
        <v>0</v>
      </c>
      <c r="O9" s="96">
        <f t="shared" si="2"/>
        <v>0</v>
      </c>
      <c r="P9" s="98">
        <f t="shared" ref="P9" si="8">+H9*L9</f>
        <v>0</v>
      </c>
      <c r="Q9" s="97">
        <f t="shared" ref="Q9" si="9">SUM(M9:P9)</f>
        <v>1.2230000000000001</v>
      </c>
      <c r="R9" s="129">
        <v>0.44</v>
      </c>
      <c r="S9" s="125">
        <v>54266</v>
      </c>
      <c r="T9" s="103">
        <f t="shared" ref="T9" si="10">PRODUCT(R9,S9)</f>
        <v>23877.040000000001</v>
      </c>
      <c r="U9" s="104">
        <f t="shared" ref="U9" si="11">+T9*(M9+P9+N9+O9)</f>
        <v>29201.619920000005</v>
      </c>
      <c r="V9" s="49"/>
    </row>
    <row r="10" spans="1:22" s="50" customFormat="1" ht="70.5" customHeight="1" x14ac:dyDescent="0.25">
      <c r="A10" s="46">
        <v>3</v>
      </c>
      <c r="B10" s="113" t="s">
        <v>164</v>
      </c>
      <c r="C10" s="114" t="s">
        <v>179</v>
      </c>
      <c r="D10" s="48" t="s">
        <v>102</v>
      </c>
      <c r="E10" s="95">
        <v>24.46</v>
      </c>
      <c r="F10" s="96">
        <v>31.86</v>
      </c>
      <c r="G10" s="97">
        <v>39.01</v>
      </c>
      <c r="H10" s="98">
        <v>55.35</v>
      </c>
      <c r="I10" s="99">
        <v>0.05</v>
      </c>
      <c r="J10" s="100">
        <v>0</v>
      </c>
      <c r="K10" s="100" t="str">
        <f t="shared" ref="K10" si="12">IF(D10="8. Doc. Complexitat mitjana","0,7",IF(D10="9. Doc. Complexitat alta","9,5",IF(D10="10. Doc. Complexitat molt alta","80",IF(D10="11. Certificacions tècniques","10",IF(D10="12. Informes sectorials","2",IF(D10="21. Control i inspecció","0,40","0"))))))</f>
        <v>0</v>
      </c>
      <c r="L10" s="101">
        <v>0</v>
      </c>
      <c r="M10" s="95">
        <f t="shared" si="2"/>
        <v>1.2230000000000001</v>
      </c>
      <c r="N10" s="96">
        <f t="shared" si="2"/>
        <v>0</v>
      </c>
      <c r="O10" s="96">
        <f t="shared" si="2"/>
        <v>0</v>
      </c>
      <c r="P10" s="98">
        <f t="shared" ref="P10" si="13">+H10*L10</f>
        <v>0</v>
      </c>
      <c r="Q10" s="97">
        <f t="shared" ref="Q10" si="14">SUM(M10:P10)</f>
        <v>1.2230000000000001</v>
      </c>
      <c r="R10" s="129">
        <v>8</v>
      </c>
      <c r="S10" s="125">
        <v>68398</v>
      </c>
      <c r="T10" s="103">
        <f t="shared" ref="T10" si="15">PRODUCT(R10,S10)</f>
        <v>547184</v>
      </c>
      <c r="U10" s="104">
        <f t="shared" ref="U10" si="16">+T10*(M10+P10+N10+O10)</f>
        <v>669206.03200000001</v>
      </c>
      <c r="V10" s="49"/>
    </row>
    <row r="11" spans="1:22" s="50" customFormat="1" ht="70.5" customHeight="1" x14ac:dyDescent="0.25">
      <c r="A11" s="46">
        <v>4</v>
      </c>
      <c r="B11" s="113" t="s">
        <v>110</v>
      </c>
      <c r="C11" s="115" t="s">
        <v>141</v>
      </c>
      <c r="D11" s="48" t="s">
        <v>102</v>
      </c>
      <c r="E11" s="95">
        <v>24.46</v>
      </c>
      <c r="F11" s="96">
        <v>31.86</v>
      </c>
      <c r="G11" s="97">
        <v>39.01</v>
      </c>
      <c r="H11" s="98">
        <v>55.35</v>
      </c>
      <c r="I11" s="99">
        <v>0.25</v>
      </c>
      <c r="J11" s="100">
        <v>1</v>
      </c>
      <c r="K11" s="100" t="str">
        <f t="shared" ref="K11:K16" si="17">IF(D11="8. Doc. Complexitat mitjana","0,7",IF(D11="9. Doc. Complexitat alta","9,5",IF(D11="10. Doc. Complexitat molt alta","80",IF(D11="11. Certificacions tècniques","10",IF(D11="12. Informes sectorials","2",IF(D11="21. Control i inspecció","0,40","0"))))))</f>
        <v>0</v>
      </c>
      <c r="L11" s="101">
        <v>0</v>
      </c>
      <c r="M11" s="95">
        <f t="shared" ref="M11:M17" si="18">+E11*I11</f>
        <v>6.1150000000000002</v>
      </c>
      <c r="N11" s="96">
        <f t="shared" ref="N11:N17" si="19">+F11*J11</f>
        <v>31.86</v>
      </c>
      <c r="O11" s="96">
        <f t="shared" ref="O11:O17" si="20">+G11*K11</f>
        <v>0</v>
      </c>
      <c r="P11" s="98">
        <f t="shared" ref="P11:P17" si="21">+H11*L11</f>
        <v>0</v>
      </c>
      <c r="Q11" s="97">
        <f t="shared" ref="Q11:Q17" si="22">SUM(M11:P11)</f>
        <v>37.975000000000001</v>
      </c>
      <c r="R11" s="129">
        <v>1</v>
      </c>
      <c r="S11" s="125">
        <v>5</v>
      </c>
      <c r="T11" s="103">
        <f>PRODUCT(R11,S11)</f>
        <v>5</v>
      </c>
      <c r="U11" s="104">
        <f>+T11*(M11+P11+N11+O11)</f>
        <v>189.875</v>
      </c>
      <c r="V11" s="49"/>
    </row>
    <row r="12" spans="1:22" s="50" customFormat="1" ht="70.5" customHeight="1" x14ac:dyDescent="0.25">
      <c r="A12" s="46">
        <v>5</v>
      </c>
      <c r="B12" s="113" t="s">
        <v>111</v>
      </c>
      <c r="C12" s="115" t="s">
        <v>112</v>
      </c>
      <c r="D12" s="48" t="s">
        <v>42</v>
      </c>
      <c r="E12" s="95">
        <v>24.46</v>
      </c>
      <c r="F12" s="96">
        <v>31.86</v>
      </c>
      <c r="G12" s="97">
        <v>39.01</v>
      </c>
      <c r="H12" s="98">
        <v>55.35</v>
      </c>
      <c r="I12" s="99">
        <v>0.25</v>
      </c>
      <c r="J12" s="100">
        <v>2</v>
      </c>
      <c r="K12" s="100" t="str">
        <f t="shared" si="17"/>
        <v>0</v>
      </c>
      <c r="L12" s="101" t="str">
        <f t="shared" ref="L12" si="23">IF(D12="1. Sol·licitud títol habilitant","0,25",IF(D12="2. Comunicació prèvia","0,25",IF(D12="3. Sol·licitud registre","0,25",IF(D12="4. Presentar DR","0,25",IF(D12="5. Aportar DR","0,1",IF(D12="8. Doc. Complexitat mitjana","0,3",IF(D12="9. Doc. Complexitat alta","2",IF(D12="10. Doc. Complexitat molt alta","5",IF(D12="11. Certificacions tècniques","3,75",IF(D12="12. Informes sectorials","0,5",IF(D12="19. Registres o llibres","1",IF(D12="21. Control i inspecció","0,15","0"))))))))))))</f>
        <v>0</v>
      </c>
      <c r="M12" s="95">
        <f t="shared" si="18"/>
        <v>6.1150000000000002</v>
      </c>
      <c r="N12" s="96">
        <f t="shared" si="19"/>
        <v>63.72</v>
      </c>
      <c r="O12" s="96">
        <f t="shared" si="20"/>
        <v>0</v>
      </c>
      <c r="P12" s="98">
        <f t="shared" si="21"/>
        <v>0</v>
      </c>
      <c r="Q12" s="97">
        <f t="shared" si="22"/>
        <v>69.834999999999994</v>
      </c>
      <c r="R12" s="129">
        <v>1</v>
      </c>
      <c r="S12" s="125">
        <v>5</v>
      </c>
      <c r="T12" s="103">
        <f t="shared" ref="T12:T17" si="24">PRODUCT(R12,S12)</f>
        <v>5</v>
      </c>
      <c r="U12" s="104">
        <f t="shared" ref="U12:U17" si="25">+T12*(M12+P12+N12+O12)</f>
        <v>349.17499999999995</v>
      </c>
      <c r="V12" s="49"/>
    </row>
    <row r="13" spans="1:22" s="50" customFormat="1" ht="70.5" customHeight="1" x14ac:dyDescent="0.25">
      <c r="A13" s="46">
        <v>6</v>
      </c>
      <c r="B13" s="113" t="s">
        <v>113</v>
      </c>
      <c r="C13" s="115" t="s">
        <v>114</v>
      </c>
      <c r="D13" s="48" t="s">
        <v>102</v>
      </c>
      <c r="E13" s="95">
        <v>24.46</v>
      </c>
      <c r="F13" s="96">
        <v>31.86</v>
      </c>
      <c r="G13" s="97">
        <v>39.01</v>
      </c>
      <c r="H13" s="98">
        <v>55.35</v>
      </c>
      <c r="I13" s="99">
        <v>0.25</v>
      </c>
      <c r="J13" s="100">
        <v>1</v>
      </c>
      <c r="K13" s="100" t="str">
        <f t="shared" si="17"/>
        <v>0</v>
      </c>
      <c r="L13" s="101">
        <v>0</v>
      </c>
      <c r="M13" s="95">
        <f t="shared" si="18"/>
        <v>6.1150000000000002</v>
      </c>
      <c r="N13" s="96">
        <f t="shared" si="19"/>
        <v>31.86</v>
      </c>
      <c r="O13" s="96">
        <f t="shared" si="20"/>
        <v>0</v>
      </c>
      <c r="P13" s="98">
        <f t="shared" si="21"/>
        <v>0</v>
      </c>
      <c r="Q13" s="97">
        <f t="shared" si="22"/>
        <v>37.975000000000001</v>
      </c>
      <c r="R13" s="129">
        <v>1</v>
      </c>
      <c r="S13" s="125">
        <v>2</v>
      </c>
      <c r="T13" s="103">
        <f t="shared" si="24"/>
        <v>2</v>
      </c>
      <c r="U13" s="104">
        <f t="shared" si="25"/>
        <v>75.95</v>
      </c>
      <c r="V13" s="49"/>
    </row>
    <row r="14" spans="1:22" s="50" customFormat="1" ht="70.5" customHeight="1" x14ac:dyDescent="0.25">
      <c r="A14" s="46">
        <v>7</v>
      </c>
      <c r="B14" s="113" t="s">
        <v>115</v>
      </c>
      <c r="C14" s="115" t="s">
        <v>180</v>
      </c>
      <c r="D14" s="48" t="s">
        <v>102</v>
      </c>
      <c r="E14" s="95">
        <v>24.46</v>
      </c>
      <c r="F14" s="96">
        <v>31.86</v>
      </c>
      <c r="G14" s="97">
        <v>39.01</v>
      </c>
      <c r="H14" s="98">
        <v>55.35</v>
      </c>
      <c r="I14" s="99">
        <v>1</v>
      </c>
      <c r="J14" s="100">
        <v>10</v>
      </c>
      <c r="K14" s="100" t="str">
        <f t="shared" si="17"/>
        <v>0</v>
      </c>
      <c r="L14" s="101">
        <v>5</v>
      </c>
      <c r="M14" s="95">
        <f t="shared" si="18"/>
        <v>24.46</v>
      </c>
      <c r="N14" s="96">
        <f t="shared" si="19"/>
        <v>318.60000000000002</v>
      </c>
      <c r="O14" s="96">
        <f t="shared" si="20"/>
        <v>0</v>
      </c>
      <c r="P14" s="98">
        <f t="shared" si="21"/>
        <v>276.75</v>
      </c>
      <c r="Q14" s="97">
        <f t="shared" si="22"/>
        <v>619.80999999999995</v>
      </c>
      <c r="R14" s="129">
        <v>1</v>
      </c>
      <c r="S14" s="125">
        <v>2</v>
      </c>
      <c r="T14" s="103">
        <f t="shared" si="24"/>
        <v>2</v>
      </c>
      <c r="U14" s="104">
        <f t="shared" si="25"/>
        <v>1239.6199999999999</v>
      </c>
      <c r="V14" s="49"/>
    </row>
    <row r="15" spans="1:22" s="50" customFormat="1" ht="70.5" customHeight="1" x14ac:dyDescent="0.25">
      <c r="A15" s="46">
        <v>8</v>
      </c>
      <c r="B15" s="116" t="s">
        <v>134</v>
      </c>
      <c r="C15" s="115" t="s">
        <v>181</v>
      </c>
      <c r="D15" s="48" t="s">
        <v>59</v>
      </c>
      <c r="E15" s="95">
        <v>24.46</v>
      </c>
      <c r="F15" s="96">
        <v>31.86</v>
      </c>
      <c r="G15" s="97">
        <v>39.01</v>
      </c>
      <c r="H15" s="98">
        <v>55.35</v>
      </c>
      <c r="I15" s="99">
        <v>0.5</v>
      </c>
      <c r="J15" s="100">
        <v>3</v>
      </c>
      <c r="K15" s="100">
        <v>0</v>
      </c>
      <c r="L15" s="101">
        <v>1</v>
      </c>
      <c r="M15" s="95">
        <f t="shared" si="18"/>
        <v>12.23</v>
      </c>
      <c r="N15" s="96">
        <f t="shared" si="19"/>
        <v>95.58</v>
      </c>
      <c r="O15" s="96">
        <f t="shared" si="20"/>
        <v>0</v>
      </c>
      <c r="P15" s="98">
        <f t="shared" si="21"/>
        <v>55.35</v>
      </c>
      <c r="Q15" s="97">
        <f t="shared" si="22"/>
        <v>163.16</v>
      </c>
      <c r="R15" s="129">
        <v>1</v>
      </c>
      <c r="S15" s="125">
        <v>2</v>
      </c>
      <c r="T15" s="103">
        <f t="shared" si="24"/>
        <v>2</v>
      </c>
      <c r="U15" s="104">
        <f t="shared" si="25"/>
        <v>326.32</v>
      </c>
      <c r="V15" s="49"/>
    </row>
    <row r="16" spans="1:22" s="50" customFormat="1" ht="70.5" customHeight="1" x14ac:dyDescent="0.25">
      <c r="A16" s="46">
        <v>10</v>
      </c>
      <c r="B16" s="113" t="s">
        <v>116</v>
      </c>
      <c r="C16" s="115" t="s">
        <v>182</v>
      </c>
      <c r="D16" s="48" t="s">
        <v>23</v>
      </c>
      <c r="E16" s="95">
        <v>24.46</v>
      </c>
      <c r="F16" s="96">
        <v>31.86</v>
      </c>
      <c r="G16" s="97">
        <v>39.01</v>
      </c>
      <c r="H16" s="98">
        <v>55.35</v>
      </c>
      <c r="I16" s="99">
        <v>0.5</v>
      </c>
      <c r="J16" s="100">
        <v>5</v>
      </c>
      <c r="K16" s="100" t="str">
        <f t="shared" si="17"/>
        <v>0</v>
      </c>
      <c r="L16" s="101">
        <v>0</v>
      </c>
      <c r="M16" s="95">
        <f t="shared" si="18"/>
        <v>12.23</v>
      </c>
      <c r="N16" s="96">
        <f t="shared" si="19"/>
        <v>159.30000000000001</v>
      </c>
      <c r="O16" s="96">
        <f t="shared" si="20"/>
        <v>0</v>
      </c>
      <c r="P16" s="98">
        <f t="shared" si="21"/>
        <v>0</v>
      </c>
      <c r="Q16" s="97">
        <f t="shared" si="22"/>
        <v>171.53</v>
      </c>
      <c r="R16" s="129">
        <v>1</v>
      </c>
      <c r="S16" s="125">
        <v>1</v>
      </c>
      <c r="T16" s="103">
        <v>1</v>
      </c>
      <c r="U16" s="104">
        <f t="shared" si="25"/>
        <v>171.53</v>
      </c>
      <c r="V16" s="49"/>
    </row>
    <row r="17" spans="1:22" s="50" customFormat="1" ht="70.5" customHeight="1" x14ac:dyDescent="0.25">
      <c r="A17" s="46">
        <v>11</v>
      </c>
      <c r="B17" s="127" t="s">
        <v>117</v>
      </c>
      <c r="C17" s="115" t="s">
        <v>183</v>
      </c>
      <c r="D17" s="48" t="s">
        <v>59</v>
      </c>
      <c r="E17" s="95">
        <v>24.46</v>
      </c>
      <c r="F17" s="96">
        <v>31.86</v>
      </c>
      <c r="G17" s="97">
        <v>39.01</v>
      </c>
      <c r="H17" s="98">
        <v>55.35</v>
      </c>
      <c r="I17" s="99" t="str">
        <f t="shared" ref="I17" si="26">IF(D17="1. Sol·licitud títol habilitant","2",IF(D17="2. Comunicació prèvia","1,5",IF(D17="3. Sol·licitud registre","2",IF(D17="4. Presentar DR","1,5",IF(D17="5. Aportar DR","0,5",IF(D17="6. Còpia","0,5",IF(D17="7. Doc. Complexitat baixa","1",IF(D17="8. Doc. Complexitat mitjana","1",IF(D17="9. Doc. Complexitat alta","8",IF(D17="10. Doc. Complexitat molt alta","23",IF(D17="11. Certificacions tècniques","3,25", IF(D17="12. Informes sectorials","2,5", IF(D17="13. Certificacions Administració","4", IF(D17="14. Comunicació dades","1", IF(D17="15. Informes","3", IF(D17="16. Informació tercer","0,5",IF(D17="17. Rètol/Cartell","0,5", IF(D17="18. Etiquetatge","0,5", IF(D17="19. Registres o llibres","3", IF(D17="20. Mantenir documentació","0,5", IF(D17="21. Control i inspecció","1","0")))))))))))))))))))))</f>
        <v>1</v>
      </c>
      <c r="J17" s="100">
        <v>20</v>
      </c>
      <c r="K17" s="100">
        <v>0</v>
      </c>
      <c r="L17" s="101">
        <v>2</v>
      </c>
      <c r="M17" s="95">
        <f t="shared" si="18"/>
        <v>24.46</v>
      </c>
      <c r="N17" s="96">
        <f t="shared" si="19"/>
        <v>637.20000000000005</v>
      </c>
      <c r="O17" s="96">
        <f t="shared" si="20"/>
        <v>0</v>
      </c>
      <c r="P17" s="98">
        <f t="shared" si="21"/>
        <v>110.7</v>
      </c>
      <c r="Q17" s="97">
        <f t="shared" si="22"/>
        <v>772.36000000000013</v>
      </c>
      <c r="R17" s="129">
        <v>1</v>
      </c>
      <c r="S17" s="125">
        <v>1</v>
      </c>
      <c r="T17" s="103">
        <f t="shared" si="24"/>
        <v>1</v>
      </c>
      <c r="U17" s="104">
        <f t="shared" si="25"/>
        <v>772.36</v>
      </c>
      <c r="V17" s="49"/>
    </row>
    <row r="18" spans="1:22" s="50" customFormat="1" ht="70.5" customHeight="1" x14ac:dyDescent="0.25">
      <c r="A18" s="46">
        <v>12</v>
      </c>
      <c r="B18" s="116" t="s">
        <v>118</v>
      </c>
      <c r="C18" s="115" t="s">
        <v>184</v>
      </c>
      <c r="D18" s="48" t="s">
        <v>43</v>
      </c>
      <c r="E18" s="95">
        <v>24.46</v>
      </c>
      <c r="F18" s="96">
        <v>31.86</v>
      </c>
      <c r="G18" s="97">
        <v>39.01</v>
      </c>
      <c r="H18" s="98">
        <v>55.35</v>
      </c>
      <c r="I18" s="99">
        <v>0</v>
      </c>
      <c r="J18" s="100">
        <v>3</v>
      </c>
      <c r="K18" s="100" t="str">
        <f>IF(D18="8. Doc. Complexitat mitjana","0,7",IF(D18="9. Doc. Complexitat alta","9,5",IF(D18="10. Doc. Complexitat molt alta","80",IF(D18="11. Certificacions tècniques","10",IF(D18="12. Informes sectorials","2",IF(D18="21. Control i inspecció","0,40","0"))))))</f>
        <v>0</v>
      </c>
      <c r="L18" s="101" t="str">
        <f>IF(D18="1. Sol·licitud títol habilitant","0,25",IF(D18="2. Comunicació prèvia","0,25",IF(D18="3. Sol·licitud registre","0,25",IF(D18="4. Presentar DR","0,25",IF(D18="5. Aportar DR","0,1",IF(D18="8. Doc. Complexitat mitjana","0,3",IF(D18="9. Doc. Complexitat alta","2",IF(D18="10. Doc. Complexitat molt alta","5",IF(D18="11. Certificacions tècniques","3,75",IF(D18="12. Informes sectorials","0,5",IF(D18="19. Registres o llibres","1",IF(D18="21. Control i inspecció","0,15","0"))))))))))))</f>
        <v>0</v>
      </c>
      <c r="M18" s="95">
        <f>+E18*I18</f>
        <v>0</v>
      </c>
      <c r="N18" s="96">
        <f>+F18*J18</f>
        <v>95.58</v>
      </c>
      <c r="O18" s="96">
        <f>+G18*K18</f>
        <v>0</v>
      </c>
      <c r="P18" s="98">
        <f>+H18*L18</f>
        <v>0</v>
      </c>
      <c r="Q18" s="97">
        <f>SUM(M18:P18)</f>
        <v>95.58</v>
      </c>
      <c r="R18" s="129">
        <v>12.5</v>
      </c>
      <c r="S18" s="130">
        <v>64</v>
      </c>
      <c r="T18" s="103">
        <f>PRODUCT(R18,S18)</f>
        <v>800</v>
      </c>
      <c r="U18" s="104">
        <f>+T18*(M18+P18+N18+O18)</f>
        <v>76464</v>
      </c>
      <c r="V18" s="49"/>
    </row>
    <row r="19" spans="1:22" s="50" customFormat="1" ht="70.5" customHeight="1" x14ac:dyDescent="0.25">
      <c r="A19" s="46">
        <v>13</v>
      </c>
      <c r="B19" s="116" t="s">
        <v>119</v>
      </c>
      <c r="C19" s="115" t="s">
        <v>185</v>
      </c>
      <c r="D19" s="48" t="s">
        <v>58</v>
      </c>
      <c r="E19" s="95">
        <v>24.46</v>
      </c>
      <c r="F19" s="96">
        <v>31.86</v>
      </c>
      <c r="G19" s="97">
        <v>39.01</v>
      </c>
      <c r="H19" s="98">
        <v>55.35</v>
      </c>
      <c r="I19" s="99">
        <v>0.25</v>
      </c>
      <c r="J19" s="100">
        <v>5</v>
      </c>
      <c r="K19" s="100" t="str">
        <f t="shared" ref="K19:K30" si="27">IF(D19="8. Doc. Complexitat mitjana","0,7",IF(D19="9. Doc. Complexitat alta","9,5",IF(D19="10. Doc. Complexitat molt alta","80",IF(D19="11. Certificacions tècniques","10",IF(D19="12. Informes sectorials","2",IF(D19="21. Control i inspecció","0,40","0"))))))</f>
        <v>0</v>
      </c>
      <c r="L19" s="101">
        <v>1</v>
      </c>
      <c r="M19" s="95">
        <f t="shared" ref="M19:M30" si="28">+E19*I19</f>
        <v>6.1150000000000002</v>
      </c>
      <c r="N19" s="96">
        <f t="shared" ref="N19:N30" si="29">+F19*J19</f>
        <v>159.30000000000001</v>
      </c>
      <c r="O19" s="96">
        <f t="shared" ref="O19:O30" si="30">+G19*K19</f>
        <v>0</v>
      </c>
      <c r="P19" s="98">
        <f t="shared" ref="P19:P30" si="31">+H19*L19</f>
        <v>55.35</v>
      </c>
      <c r="Q19" s="97">
        <f t="shared" ref="Q19:Q30" si="32">SUM(M19:P19)</f>
        <v>220.76500000000001</v>
      </c>
      <c r="R19" s="129">
        <v>1</v>
      </c>
      <c r="S19" s="130">
        <v>50</v>
      </c>
      <c r="T19" s="103">
        <f t="shared" ref="T19:T30" si="33">PRODUCT(R19,S19)</f>
        <v>50</v>
      </c>
      <c r="U19" s="104">
        <f t="shared" ref="U19:U30" si="34">+T19*(M19+P19+N19+O19)</f>
        <v>11038.25</v>
      </c>
      <c r="V19" s="49"/>
    </row>
    <row r="20" spans="1:22" s="50" customFormat="1" ht="70.5" customHeight="1" x14ac:dyDescent="0.25">
      <c r="A20" s="46">
        <v>14</v>
      </c>
      <c r="B20" s="116" t="s">
        <v>166</v>
      </c>
      <c r="C20" s="115" t="s">
        <v>186</v>
      </c>
      <c r="D20" s="48" t="s">
        <v>23</v>
      </c>
      <c r="E20" s="95">
        <v>24.46</v>
      </c>
      <c r="F20" s="96">
        <v>31.86</v>
      </c>
      <c r="G20" s="97">
        <v>39.01</v>
      </c>
      <c r="H20" s="98">
        <v>55.35</v>
      </c>
      <c r="I20" s="99">
        <v>0.17</v>
      </c>
      <c r="J20" s="100">
        <v>1</v>
      </c>
      <c r="K20" s="100" t="str">
        <f t="shared" ref="K20" si="35">IF(D20="8. Doc. Complexitat mitjana","0,7",IF(D20="9. Doc. Complexitat alta","9,5",IF(D20="10. Doc. Complexitat molt alta","80",IF(D20="11. Certificacions tècniques","10",IF(D20="12. Informes sectorials","2",IF(D20="21. Control i inspecció","0,40","0"))))))</f>
        <v>0</v>
      </c>
      <c r="L20" s="101">
        <v>0.5</v>
      </c>
      <c r="M20" s="95">
        <f t="shared" ref="M20" si="36">+E20*I20</f>
        <v>4.1582000000000008</v>
      </c>
      <c r="N20" s="96">
        <f t="shared" ref="N20" si="37">+F20*J20</f>
        <v>31.86</v>
      </c>
      <c r="O20" s="96">
        <f t="shared" ref="O20" si="38">+G20*K20</f>
        <v>0</v>
      </c>
      <c r="P20" s="98">
        <f t="shared" ref="P20" si="39">+H20*L20</f>
        <v>27.675000000000001</v>
      </c>
      <c r="Q20" s="97">
        <f t="shared" ref="Q20" si="40">SUM(M20:P20)</f>
        <v>63.693200000000004</v>
      </c>
      <c r="R20" s="129">
        <v>1</v>
      </c>
      <c r="S20" s="130">
        <v>4</v>
      </c>
      <c r="T20" s="103">
        <f t="shared" ref="T20" si="41">PRODUCT(R20,S20)</f>
        <v>4</v>
      </c>
      <c r="U20" s="104">
        <f t="shared" ref="U20" si="42">+T20*(M20+P20+N20+O20)</f>
        <v>254.77280000000002</v>
      </c>
      <c r="V20" s="49"/>
    </row>
    <row r="21" spans="1:22" s="50" customFormat="1" ht="70.5" customHeight="1" x14ac:dyDescent="0.25">
      <c r="A21" s="46">
        <v>15</v>
      </c>
      <c r="B21" s="116" t="s">
        <v>121</v>
      </c>
      <c r="C21" s="115" t="s">
        <v>187</v>
      </c>
      <c r="D21" s="48" t="s">
        <v>59</v>
      </c>
      <c r="E21" s="95">
        <v>24.46</v>
      </c>
      <c r="F21" s="96">
        <v>31.86</v>
      </c>
      <c r="G21" s="97">
        <v>39.01</v>
      </c>
      <c r="H21" s="98">
        <v>55.35</v>
      </c>
      <c r="I21" s="99" t="str">
        <f t="shared" ref="I21" si="43">IF(D21="1. Sol·licitud títol habilitant","2",IF(D21="2. Comunicació prèvia","1,5",IF(D21="3. Sol·licitud registre","2",IF(D21="4. Presentar DR","1,5",IF(D21="5. Aportar DR","0,5",IF(D21="6. Còpia","0,5",IF(D21="7. Doc. Complexitat baixa","1",IF(D21="8. Doc. Complexitat mitjana","1",IF(D21="9. Doc. Complexitat alta","8",IF(D21="10. Doc. Complexitat molt alta","23",IF(D21="11. Certificacions tècniques","3,25", IF(D21="12. Informes sectorials","2,5", IF(D21="13. Certificacions Administració","4", IF(D21="14. Comunicació dades","1", IF(D21="15. Informes","3", IF(D21="16. Informació tercer","0,5",IF(D21="17. Rètol/Cartell","0,5", IF(D21="18. Etiquetatge","0,5", IF(D21="19. Registres o llibres","3", IF(D21="20. Mantenir documentació","0,5", IF(D21="21. Control i inspecció","1","0")))))))))))))))))))))</f>
        <v>1</v>
      </c>
      <c r="J21" s="100">
        <v>40</v>
      </c>
      <c r="K21" s="100">
        <v>10</v>
      </c>
      <c r="L21" s="101">
        <v>1</v>
      </c>
      <c r="M21" s="95">
        <f t="shared" si="28"/>
        <v>24.46</v>
      </c>
      <c r="N21" s="96">
        <f t="shared" si="29"/>
        <v>1274.4000000000001</v>
      </c>
      <c r="O21" s="96">
        <f t="shared" si="30"/>
        <v>390.09999999999997</v>
      </c>
      <c r="P21" s="98">
        <f t="shared" si="31"/>
        <v>55.35</v>
      </c>
      <c r="Q21" s="97">
        <f t="shared" si="32"/>
        <v>1744.31</v>
      </c>
      <c r="R21" s="129">
        <v>1</v>
      </c>
      <c r="S21" s="130">
        <v>1</v>
      </c>
      <c r="T21" s="103">
        <f t="shared" si="33"/>
        <v>1</v>
      </c>
      <c r="U21" s="104">
        <f t="shared" si="34"/>
        <v>1744.31</v>
      </c>
      <c r="V21" s="49"/>
    </row>
    <row r="22" spans="1:22" s="50" customFormat="1" ht="70.5" customHeight="1" x14ac:dyDescent="0.25">
      <c r="A22" s="46">
        <v>16</v>
      </c>
      <c r="B22" s="116" t="s">
        <v>122</v>
      </c>
      <c r="C22" s="115" t="s">
        <v>188</v>
      </c>
      <c r="D22" s="48" t="s">
        <v>102</v>
      </c>
      <c r="E22" s="95">
        <v>24.46</v>
      </c>
      <c r="F22" s="96">
        <v>31.86</v>
      </c>
      <c r="G22" s="97">
        <v>39.01</v>
      </c>
      <c r="H22" s="98">
        <v>55.35</v>
      </c>
      <c r="I22" s="99">
        <v>0.25</v>
      </c>
      <c r="J22" s="100">
        <v>2</v>
      </c>
      <c r="K22" s="100" t="str">
        <f t="shared" si="27"/>
        <v>0</v>
      </c>
      <c r="L22" s="101">
        <v>0</v>
      </c>
      <c r="M22" s="95">
        <f t="shared" si="28"/>
        <v>6.1150000000000002</v>
      </c>
      <c r="N22" s="96">
        <f t="shared" si="29"/>
        <v>63.72</v>
      </c>
      <c r="O22" s="96">
        <f t="shared" si="30"/>
        <v>0</v>
      </c>
      <c r="P22" s="98">
        <f t="shared" si="31"/>
        <v>0</v>
      </c>
      <c r="Q22" s="97">
        <f t="shared" si="32"/>
        <v>69.834999999999994</v>
      </c>
      <c r="R22" s="129">
        <v>1</v>
      </c>
      <c r="S22" s="130">
        <v>7</v>
      </c>
      <c r="T22" s="103">
        <f t="shared" si="33"/>
        <v>7</v>
      </c>
      <c r="U22" s="104">
        <f t="shared" si="34"/>
        <v>488.84499999999997</v>
      </c>
      <c r="V22" s="49"/>
    </row>
    <row r="23" spans="1:22" s="50" customFormat="1" ht="70.5" customHeight="1" x14ac:dyDescent="0.25">
      <c r="A23" s="46">
        <v>17</v>
      </c>
      <c r="B23" s="116" t="s">
        <v>124</v>
      </c>
      <c r="C23" s="115" t="s">
        <v>189</v>
      </c>
      <c r="D23" s="48" t="s">
        <v>102</v>
      </c>
      <c r="E23" s="95">
        <v>24.46</v>
      </c>
      <c r="F23" s="96">
        <v>31.86</v>
      </c>
      <c r="G23" s="97">
        <v>39.01</v>
      </c>
      <c r="H23" s="98">
        <v>55.35</v>
      </c>
      <c r="I23" s="99">
        <v>0.25</v>
      </c>
      <c r="J23" s="100">
        <v>2</v>
      </c>
      <c r="K23" s="100" t="str">
        <f t="shared" si="27"/>
        <v>0</v>
      </c>
      <c r="L23" s="101">
        <v>0</v>
      </c>
      <c r="M23" s="95">
        <f t="shared" si="28"/>
        <v>6.1150000000000002</v>
      </c>
      <c r="N23" s="96">
        <f t="shared" si="29"/>
        <v>63.72</v>
      </c>
      <c r="O23" s="96">
        <f t="shared" si="30"/>
        <v>0</v>
      </c>
      <c r="P23" s="98">
        <f t="shared" si="31"/>
        <v>0</v>
      </c>
      <c r="Q23" s="97">
        <f t="shared" si="32"/>
        <v>69.834999999999994</v>
      </c>
      <c r="R23" s="129">
        <v>1</v>
      </c>
      <c r="S23" s="130">
        <v>1</v>
      </c>
      <c r="T23" s="103">
        <f t="shared" si="33"/>
        <v>1</v>
      </c>
      <c r="U23" s="104">
        <f t="shared" si="34"/>
        <v>69.834999999999994</v>
      </c>
      <c r="V23" s="49"/>
    </row>
    <row r="24" spans="1:22" s="50" customFormat="1" ht="70.5" customHeight="1" x14ac:dyDescent="0.25">
      <c r="A24" s="46">
        <v>18</v>
      </c>
      <c r="B24" s="116" t="s">
        <v>125</v>
      </c>
      <c r="C24" s="115" t="s">
        <v>123</v>
      </c>
      <c r="D24" s="48" t="s">
        <v>102</v>
      </c>
      <c r="E24" s="95">
        <v>24.46</v>
      </c>
      <c r="F24" s="96">
        <v>31.86</v>
      </c>
      <c r="G24" s="97">
        <v>39.01</v>
      </c>
      <c r="H24" s="98">
        <v>55.35</v>
      </c>
      <c r="I24" s="99">
        <v>0.25</v>
      </c>
      <c r="J24" s="100">
        <v>1</v>
      </c>
      <c r="K24" s="100" t="str">
        <f t="shared" si="27"/>
        <v>0</v>
      </c>
      <c r="L24" s="101">
        <v>0</v>
      </c>
      <c r="M24" s="95">
        <f t="shared" si="28"/>
        <v>6.1150000000000002</v>
      </c>
      <c r="N24" s="96">
        <f t="shared" si="29"/>
        <v>31.86</v>
      </c>
      <c r="O24" s="96">
        <f t="shared" si="30"/>
        <v>0</v>
      </c>
      <c r="P24" s="98">
        <f t="shared" si="31"/>
        <v>0</v>
      </c>
      <c r="Q24" s="97">
        <f t="shared" si="32"/>
        <v>37.975000000000001</v>
      </c>
      <c r="R24" s="129">
        <v>1</v>
      </c>
      <c r="S24" s="130">
        <v>1</v>
      </c>
      <c r="T24" s="103">
        <f t="shared" si="33"/>
        <v>1</v>
      </c>
      <c r="U24" s="104">
        <f t="shared" si="34"/>
        <v>37.975000000000001</v>
      </c>
      <c r="V24" s="49"/>
    </row>
    <row r="25" spans="1:22" s="50" customFormat="1" ht="70.5" customHeight="1" x14ac:dyDescent="0.25">
      <c r="A25" s="46">
        <v>19</v>
      </c>
      <c r="B25" s="116" t="s">
        <v>126</v>
      </c>
      <c r="C25" s="115" t="s">
        <v>190</v>
      </c>
      <c r="D25" s="48" t="s">
        <v>102</v>
      </c>
      <c r="E25" s="95">
        <v>24.46</v>
      </c>
      <c r="F25" s="96">
        <v>31.86</v>
      </c>
      <c r="G25" s="97">
        <v>39.01</v>
      </c>
      <c r="H25" s="98">
        <v>55.35</v>
      </c>
      <c r="I25" s="99">
        <v>0.25</v>
      </c>
      <c r="J25" s="100">
        <v>4</v>
      </c>
      <c r="K25" s="100" t="str">
        <f t="shared" ref="K25" si="44">IF(D25="8. Doc. Complexitat mitjana","0,7",IF(D25="9. Doc. Complexitat alta","9,5",IF(D25="10. Doc. Complexitat molt alta","80",IF(D25="11. Certificacions tècniques","10",IF(D25="12. Informes sectorials","2",IF(D25="21. Control i inspecció","0,40","0"))))))</f>
        <v>0</v>
      </c>
      <c r="L25" s="101">
        <v>0</v>
      </c>
      <c r="M25" s="95">
        <f t="shared" ref="M25" si="45">+E25*I25</f>
        <v>6.1150000000000002</v>
      </c>
      <c r="N25" s="96">
        <f t="shared" ref="N25" si="46">+F25*J25</f>
        <v>127.44</v>
      </c>
      <c r="O25" s="96">
        <f t="shared" ref="O25" si="47">+G25*K25</f>
        <v>0</v>
      </c>
      <c r="P25" s="98">
        <f t="shared" ref="P25" si="48">+H25*L25</f>
        <v>0</v>
      </c>
      <c r="Q25" s="97">
        <f t="shared" ref="Q25" si="49">SUM(M25:P25)</f>
        <v>133.55500000000001</v>
      </c>
      <c r="R25" s="129">
        <v>1</v>
      </c>
      <c r="S25" s="130">
        <v>10</v>
      </c>
      <c r="T25" s="103">
        <f t="shared" ref="T25" si="50">PRODUCT(R25,S25)</f>
        <v>10</v>
      </c>
      <c r="U25" s="104">
        <f t="shared" ref="U25" si="51">+T25*(M25+P25+N25+O25)</f>
        <v>1335.5500000000002</v>
      </c>
      <c r="V25" s="49"/>
    </row>
    <row r="26" spans="1:22" s="50" customFormat="1" ht="70.5" customHeight="1" x14ac:dyDescent="0.25">
      <c r="A26" s="46">
        <v>20</v>
      </c>
      <c r="B26" s="116" t="s">
        <v>127</v>
      </c>
      <c r="C26" s="115" t="s">
        <v>191</v>
      </c>
      <c r="D26" s="48" t="s">
        <v>58</v>
      </c>
      <c r="E26" s="95">
        <v>24.46</v>
      </c>
      <c r="F26" s="96">
        <v>31.86</v>
      </c>
      <c r="G26" s="97">
        <v>39.01</v>
      </c>
      <c r="H26" s="98">
        <v>55.35</v>
      </c>
      <c r="I26" s="99">
        <v>0</v>
      </c>
      <c r="J26" s="100">
        <v>2</v>
      </c>
      <c r="K26" s="100" t="str">
        <f t="shared" si="27"/>
        <v>0</v>
      </c>
      <c r="L26" s="101" t="str">
        <f t="shared" ref="L26:L30" si="52">IF(D26="1. Sol·licitud títol habilitant","0,25",IF(D26="2. Comunicació prèvia","0,25",IF(D26="3. Sol·licitud registre","0,25",IF(D26="4. Presentar DR","0,25",IF(D26="5. Aportar DR","0,1",IF(D26="8. Doc. Complexitat mitjana","0,3",IF(D26="9. Doc. Complexitat alta","2",IF(D26="10. Doc. Complexitat molt alta","5",IF(D26="11. Certificacions tècniques","3,75",IF(D26="12. Informes sectorials","0,5",IF(D26="19. Registres o llibres","1",IF(D26="21. Control i inspecció","0,15","0"))))))))))))</f>
        <v>0</v>
      </c>
      <c r="M26" s="95">
        <f t="shared" si="28"/>
        <v>0</v>
      </c>
      <c r="N26" s="96">
        <f t="shared" si="29"/>
        <v>63.72</v>
      </c>
      <c r="O26" s="96">
        <f t="shared" si="30"/>
        <v>0</v>
      </c>
      <c r="P26" s="98">
        <f t="shared" si="31"/>
        <v>0</v>
      </c>
      <c r="Q26" s="97">
        <f t="shared" si="32"/>
        <v>63.72</v>
      </c>
      <c r="R26" s="129">
        <v>1</v>
      </c>
      <c r="S26" s="130">
        <v>20</v>
      </c>
      <c r="T26" s="103">
        <f t="shared" si="33"/>
        <v>20</v>
      </c>
      <c r="U26" s="104">
        <f t="shared" si="34"/>
        <v>1274.4000000000001</v>
      </c>
      <c r="V26" s="49"/>
    </row>
    <row r="27" spans="1:22" s="50" customFormat="1" ht="70.5" customHeight="1" x14ac:dyDescent="0.25">
      <c r="A27" s="46">
        <v>21</v>
      </c>
      <c r="B27" s="116" t="s">
        <v>128</v>
      </c>
      <c r="C27" s="115" t="s">
        <v>192</v>
      </c>
      <c r="D27" s="48" t="s">
        <v>58</v>
      </c>
      <c r="E27" s="95">
        <v>24.46</v>
      </c>
      <c r="F27" s="96">
        <v>31.86</v>
      </c>
      <c r="G27" s="97">
        <v>39.01</v>
      </c>
      <c r="H27" s="98">
        <v>55.35</v>
      </c>
      <c r="I27" s="99">
        <v>0.25</v>
      </c>
      <c r="J27" s="100">
        <v>5</v>
      </c>
      <c r="K27" s="100" t="str">
        <f t="shared" si="27"/>
        <v>0</v>
      </c>
      <c r="L27" s="101" t="str">
        <f t="shared" si="52"/>
        <v>0</v>
      </c>
      <c r="M27" s="95">
        <f t="shared" si="28"/>
        <v>6.1150000000000002</v>
      </c>
      <c r="N27" s="96">
        <f t="shared" si="29"/>
        <v>159.30000000000001</v>
      </c>
      <c r="O27" s="96">
        <f t="shared" si="30"/>
        <v>0</v>
      </c>
      <c r="P27" s="98">
        <f t="shared" si="31"/>
        <v>0</v>
      </c>
      <c r="Q27" s="97">
        <f t="shared" si="32"/>
        <v>165.41500000000002</v>
      </c>
      <c r="R27" s="129">
        <v>1</v>
      </c>
      <c r="S27" s="130">
        <v>10</v>
      </c>
      <c r="T27" s="103">
        <f t="shared" si="33"/>
        <v>10</v>
      </c>
      <c r="U27" s="104">
        <f t="shared" si="34"/>
        <v>1654.15</v>
      </c>
      <c r="V27" s="49"/>
    </row>
    <row r="28" spans="1:22" s="50" customFormat="1" ht="70.5" customHeight="1" x14ac:dyDescent="0.25">
      <c r="A28" s="46">
        <v>22</v>
      </c>
      <c r="B28" s="116" t="s">
        <v>129</v>
      </c>
      <c r="C28" s="115" t="s">
        <v>193</v>
      </c>
      <c r="D28" s="48" t="s">
        <v>102</v>
      </c>
      <c r="E28" s="95">
        <v>24.46</v>
      </c>
      <c r="F28" s="96">
        <v>31.86</v>
      </c>
      <c r="G28" s="97">
        <v>39.01</v>
      </c>
      <c r="H28" s="98">
        <v>55.35</v>
      </c>
      <c r="I28" s="99">
        <v>0.25</v>
      </c>
      <c r="J28" s="100">
        <v>2</v>
      </c>
      <c r="K28" s="100" t="str">
        <f t="shared" si="27"/>
        <v>0</v>
      </c>
      <c r="L28" s="101">
        <v>0</v>
      </c>
      <c r="M28" s="95">
        <f t="shared" si="28"/>
        <v>6.1150000000000002</v>
      </c>
      <c r="N28" s="96">
        <f t="shared" si="29"/>
        <v>63.72</v>
      </c>
      <c r="O28" s="96">
        <f t="shared" si="30"/>
        <v>0</v>
      </c>
      <c r="P28" s="98">
        <f t="shared" si="31"/>
        <v>0</v>
      </c>
      <c r="Q28" s="97">
        <f t="shared" si="32"/>
        <v>69.834999999999994</v>
      </c>
      <c r="R28" s="129">
        <v>1</v>
      </c>
      <c r="S28" s="130">
        <v>10</v>
      </c>
      <c r="T28" s="103">
        <f t="shared" si="33"/>
        <v>10</v>
      </c>
      <c r="U28" s="104">
        <f t="shared" si="34"/>
        <v>698.34999999999991</v>
      </c>
      <c r="V28" s="49"/>
    </row>
    <row r="29" spans="1:22" s="50" customFormat="1" ht="70.5" customHeight="1" x14ac:dyDescent="0.25">
      <c r="A29" s="46">
        <v>23</v>
      </c>
      <c r="B29" s="116" t="s">
        <v>130</v>
      </c>
      <c r="C29" s="115" t="s">
        <v>131</v>
      </c>
      <c r="D29" s="48" t="s">
        <v>58</v>
      </c>
      <c r="E29" s="95">
        <v>24.46</v>
      </c>
      <c r="F29" s="96">
        <v>31.86</v>
      </c>
      <c r="G29" s="97">
        <v>39.01</v>
      </c>
      <c r="H29" s="98">
        <v>55.35</v>
      </c>
      <c r="I29" s="99">
        <v>0.25</v>
      </c>
      <c r="J29" s="100">
        <v>4</v>
      </c>
      <c r="K29" s="100" t="str">
        <f t="shared" si="27"/>
        <v>0</v>
      </c>
      <c r="L29" s="101" t="str">
        <f t="shared" si="52"/>
        <v>0</v>
      </c>
      <c r="M29" s="95">
        <f t="shared" si="28"/>
        <v>6.1150000000000002</v>
      </c>
      <c r="N29" s="96">
        <f t="shared" si="29"/>
        <v>127.44</v>
      </c>
      <c r="O29" s="96">
        <f t="shared" si="30"/>
        <v>0</v>
      </c>
      <c r="P29" s="98">
        <f t="shared" si="31"/>
        <v>0</v>
      </c>
      <c r="Q29" s="97">
        <f t="shared" si="32"/>
        <v>133.55500000000001</v>
      </c>
      <c r="R29" s="129">
        <v>1</v>
      </c>
      <c r="S29" s="130">
        <v>40</v>
      </c>
      <c r="T29" s="103">
        <f t="shared" si="33"/>
        <v>40</v>
      </c>
      <c r="U29" s="104">
        <f t="shared" si="34"/>
        <v>5342.2000000000007</v>
      </c>
      <c r="V29" s="49"/>
    </row>
    <row r="30" spans="1:22" s="50" customFormat="1" ht="70.5" customHeight="1" x14ac:dyDescent="0.25">
      <c r="A30" s="46">
        <v>24</v>
      </c>
      <c r="B30" s="127" t="s">
        <v>132</v>
      </c>
      <c r="C30" s="115" t="s">
        <v>194</v>
      </c>
      <c r="D30" s="48" t="s">
        <v>62</v>
      </c>
      <c r="E30" s="95">
        <v>24.46</v>
      </c>
      <c r="F30" s="96">
        <v>31.86</v>
      </c>
      <c r="G30" s="97">
        <v>39.01</v>
      </c>
      <c r="H30" s="98">
        <v>55.35</v>
      </c>
      <c r="I30" s="99">
        <v>0.25</v>
      </c>
      <c r="J30" s="100">
        <v>2</v>
      </c>
      <c r="K30" s="100" t="str">
        <f t="shared" si="27"/>
        <v>0</v>
      </c>
      <c r="L30" s="101" t="str">
        <f t="shared" si="52"/>
        <v>0</v>
      </c>
      <c r="M30" s="95">
        <f t="shared" si="28"/>
        <v>6.1150000000000002</v>
      </c>
      <c r="N30" s="96">
        <f t="shared" si="29"/>
        <v>63.72</v>
      </c>
      <c r="O30" s="96">
        <f t="shared" si="30"/>
        <v>0</v>
      </c>
      <c r="P30" s="98">
        <f t="shared" si="31"/>
        <v>0</v>
      </c>
      <c r="Q30" s="97">
        <f t="shared" si="32"/>
        <v>69.834999999999994</v>
      </c>
      <c r="R30" s="129">
        <v>1</v>
      </c>
      <c r="S30" s="130">
        <v>10</v>
      </c>
      <c r="T30" s="103">
        <f t="shared" si="33"/>
        <v>10</v>
      </c>
      <c r="U30" s="104">
        <f t="shared" si="34"/>
        <v>698.34999999999991</v>
      </c>
      <c r="V30" s="49"/>
    </row>
    <row r="31" spans="1:22" s="30" customFormat="1" ht="30.75" customHeight="1" thickBot="1" x14ac:dyDescent="0.35">
      <c r="A31" s="86"/>
      <c r="B31" s="91" t="s">
        <v>51</v>
      </c>
      <c r="C31" s="57"/>
      <c r="D31" s="58"/>
      <c r="E31" s="39"/>
      <c r="F31" s="40"/>
      <c r="G31" s="40"/>
      <c r="H31" s="79"/>
      <c r="I31" s="80"/>
      <c r="J31" s="81"/>
      <c r="K31" s="40"/>
      <c r="L31" s="79"/>
      <c r="M31" s="39"/>
      <c r="N31" s="40"/>
      <c r="O31" s="40"/>
      <c r="P31" s="79"/>
      <c r="Q31" s="82"/>
      <c r="R31" s="59"/>
      <c r="S31" s="107"/>
      <c r="T31" s="84"/>
      <c r="U31" s="105">
        <f>SUM(U9:U30)</f>
        <v>802633.46971999994</v>
      </c>
      <c r="V31" s="51"/>
    </row>
    <row r="32" spans="1:22" s="28" customFormat="1" x14ac:dyDescent="0.25">
      <c r="B32" s="52"/>
      <c r="C32" s="52"/>
      <c r="S32" s="53"/>
      <c r="T32" s="53"/>
      <c r="U32" s="27"/>
      <c r="V32" s="27"/>
    </row>
    <row r="33" spans="2:22" s="28" customFormat="1" x14ac:dyDescent="0.25">
      <c r="B33" s="52"/>
      <c r="C33" s="52"/>
      <c r="S33" s="53"/>
      <c r="T33" s="53"/>
      <c r="U33" s="27"/>
      <c r="V33" s="27"/>
    </row>
    <row r="34" spans="2:22" s="28" customFormat="1" x14ac:dyDescent="0.25">
      <c r="B34" s="52"/>
      <c r="C34" s="52"/>
      <c r="S34" s="53"/>
      <c r="T34" s="53"/>
      <c r="U34" s="27"/>
      <c r="V34" s="27"/>
    </row>
    <row r="35" spans="2:22" s="28" customFormat="1" x14ac:dyDescent="0.25">
      <c r="B35" s="52"/>
      <c r="C35" s="52"/>
      <c r="S35" s="53"/>
      <c r="T35" s="53"/>
      <c r="U35" s="27"/>
      <c r="V35" s="27"/>
    </row>
    <row r="36" spans="2:22" s="28" customFormat="1" x14ac:dyDescent="0.25">
      <c r="B36" s="52"/>
      <c r="C36" s="52"/>
      <c r="S36" s="53"/>
      <c r="T36" s="53"/>
      <c r="U36" s="27"/>
      <c r="V36" s="27"/>
    </row>
    <row r="37" spans="2:22" s="28" customFormat="1" ht="12.75" customHeight="1" x14ac:dyDescent="0.25">
      <c r="B37" s="52"/>
      <c r="C37" s="52"/>
      <c r="S37" s="53"/>
      <c r="T37" s="53"/>
      <c r="U37" s="27"/>
      <c r="V37" s="27"/>
    </row>
    <row r="38" spans="2:22" s="28" customFormat="1" x14ac:dyDescent="0.25">
      <c r="S38" s="53"/>
      <c r="T38" s="53"/>
      <c r="U38" s="27"/>
      <c r="V38" s="27"/>
    </row>
  </sheetData>
  <sheetProtection sheet="1" objects="1" scenarios="1" formatCells="0" formatColumns="0" formatRows="0" insertColumns="0" insertRows="0" insertHyperlinks="0" deleteColumns="0" deleteRows="0" sort="0" autoFilter="0" pivotTables="0"/>
  <mergeCells count="23">
    <mergeCell ref="H5:H6"/>
    <mergeCell ref="I5:I6"/>
    <mergeCell ref="J5:J6"/>
    <mergeCell ref="M5:M6"/>
    <mergeCell ref="N5:N6"/>
    <mergeCell ref="K5:K6"/>
    <mergeCell ref="L5:L6"/>
    <mergeCell ref="S4:S5"/>
    <mergeCell ref="A1:U1"/>
    <mergeCell ref="A2:U2"/>
    <mergeCell ref="A4:A6"/>
    <mergeCell ref="D4:D6"/>
    <mergeCell ref="E4:H4"/>
    <mergeCell ref="I4:L4"/>
    <mergeCell ref="M4:P4"/>
    <mergeCell ref="R4:R5"/>
    <mergeCell ref="T4:T5"/>
    <mergeCell ref="U4:U5"/>
    <mergeCell ref="E5:E6"/>
    <mergeCell ref="F5:F6"/>
    <mergeCell ref="G5:G6"/>
    <mergeCell ref="O5:O6"/>
    <mergeCell ref="P5:P6"/>
  </mergeCells>
  <pageMargins left="0.15748031496062992" right="0.15748031496062992" top="0.15748031496062992" bottom="0.31496062992125984" header="0" footer="0"/>
  <pageSetup paperSize="8" scale="68" fitToHeight="2" orientation="landscape" cellComments="asDisplayed" r:id="rId1"/>
  <headerFooter alignWithMargins="0">
    <oddFooter>&amp;C&amp;P&amp;R&amp;D</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categories!$B$4:$B$24</xm:f>
          </x14:formula1>
          <xm:sqref>D9:D30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9"/>
  <sheetViews>
    <sheetView zoomScale="86" zoomScaleNormal="86" workbookViewId="0">
      <selection activeCell="A13" sqref="A13"/>
    </sheetView>
  </sheetViews>
  <sheetFormatPr defaultColWidth="9.1796875" defaultRowHeight="12.5" x14ac:dyDescent="0.25"/>
  <cols>
    <col min="1" max="1" width="44.1796875" customWidth="1"/>
    <col min="2" max="2" width="42" customWidth="1"/>
    <col min="3" max="12" width="9.1796875" customWidth="1"/>
    <col min="256" max="256" width="12.7265625" customWidth="1"/>
    <col min="257" max="257" width="0.81640625" customWidth="1"/>
    <col min="258" max="268" width="9.1796875" customWidth="1"/>
    <col min="512" max="512" width="12.7265625" customWidth="1"/>
    <col min="513" max="513" width="0.81640625" customWidth="1"/>
    <col min="514" max="524" width="9.1796875" customWidth="1"/>
    <col min="768" max="768" width="12.7265625" customWidth="1"/>
    <col min="769" max="769" width="0.81640625" customWidth="1"/>
    <col min="770" max="780" width="9.1796875" customWidth="1"/>
    <col min="1024" max="1024" width="12.7265625" customWidth="1"/>
    <col min="1025" max="1025" width="0.81640625" customWidth="1"/>
    <col min="1026" max="1036" width="9.1796875" customWidth="1"/>
    <col min="1280" max="1280" width="12.7265625" customWidth="1"/>
    <col min="1281" max="1281" width="0.81640625" customWidth="1"/>
    <col min="1282" max="1292" width="9.1796875" customWidth="1"/>
    <col min="1536" max="1536" width="12.7265625" customWidth="1"/>
    <col min="1537" max="1537" width="0.81640625" customWidth="1"/>
    <col min="1538" max="1548" width="9.1796875" customWidth="1"/>
    <col min="1792" max="1792" width="12.7265625" customWidth="1"/>
    <col min="1793" max="1793" width="0.81640625" customWidth="1"/>
    <col min="1794" max="1804" width="9.1796875" customWidth="1"/>
    <col min="2048" max="2048" width="12.7265625" customWidth="1"/>
    <col min="2049" max="2049" width="0.81640625" customWidth="1"/>
    <col min="2050" max="2060" width="9.1796875" customWidth="1"/>
    <col min="2304" max="2304" width="12.7265625" customWidth="1"/>
    <col min="2305" max="2305" width="0.81640625" customWidth="1"/>
    <col min="2306" max="2316" width="9.1796875" customWidth="1"/>
    <col min="2560" max="2560" width="12.7265625" customWidth="1"/>
    <col min="2561" max="2561" width="0.81640625" customWidth="1"/>
    <col min="2562" max="2572" width="9.1796875" customWidth="1"/>
    <col min="2816" max="2816" width="12.7265625" customWidth="1"/>
    <col min="2817" max="2817" width="0.81640625" customWidth="1"/>
    <col min="2818" max="2828" width="9.1796875" customWidth="1"/>
    <col min="3072" max="3072" width="12.7265625" customWidth="1"/>
    <col min="3073" max="3073" width="0.81640625" customWidth="1"/>
    <col min="3074" max="3084" width="9.1796875" customWidth="1"/>
    <col min="3328" max="3328" width="12.7265625" customWidth="1"/>
    <col min="3329" max="3329" width="0.81640625" customWidth="1"/>
    <col min="3330" max="3340" width="9.1796875" customWidth="1"/>
    <col min="3584" max="3584" width="12.7265625" customWidth="1"/>
    <col min="3585" max="3585" width="0.81640625" customWidth="1"/>
    <col min="3586" max="3596" width="9.1796875" customWidth="1"/>
    <col min="3840" max="3840" width="12.7265625" customWidth="1"/>
    <col min="3841" max="3841" width="0.81640625" customWidth="1"/>
    <col min="3842" max="3852" width="9.1796875" customWidth="1"/>
    <col min="4096" max="4096" width="12.7265625" customWidth="1"/>
    <col min="4097" max="4097" width="0.81640625" customWidth="1"/>
    <col min="4098" max="4108" width="9.1796875" customWidth="1"/>
    <col min="4352" max="4352" width="12.7265625" customWidth="1"/>
    <col min="4353" max="4353" width="0.81640625" customWidth="1"/>
    <col min="4354" max="4364" width="9.1796875" customWidth="1"/>
    <col min="4608" max="4608" width="12.7265625" customWidth="1"/>
    <col min="4609" max="4609" width="0.81640625" customWidth="1"/>
    <col min="4610" max="4620" width="9.1796875" customWidth="1"/>
    <col min="4864" max="4864" width="12.7265625" customWidth="1"/>
    <col min="4865" max="4865" width="0.81640625" customWidth="1"/>
    <col min="4866" max="4876" width="9.1796875" customWidth="1"/>
    <col min="5120" max="5120" width="12.7265625" customWidth="1"/>
    <col min="5121" max="5121" width="0.81640625" customWidth="1"/>
    <col min="5122" max="5132" width="9.1796875" customWidth="1"/>
    <col min="5376" max="5376" width="12.7265625" customWidth="1"/>
    <col min="5377" max="5377" width="0.81640625" customWidth="1"/>
    <col min="5378" max="5388" width="9.1796875" customWidth="1"/>
    <col min="5632" max="5632" width="12.7265625" customWidth="1"/>
    <col min="5633" max="5633" width="0.81640625" customWidth="1"/>
    <col min="5634" max="5644" width="9.1796875" customWidth="1"/>
    <col min="5888" max="5888" width="12.7265625" customWidth="1"/>
    <col min="5889" max="5889" width="0.81640625" customWidth="1"/>
    <col min="5890" max="5900" width="9.1796875" customWidth="1"/>
    <col min="6144" max="6144" width="12.7265625" customWidth="1"/>
    <col min="6145" max="6145" width="0.81640625" customWidth="1"/>
    <col min="6146" max="6156" width="9.1796875" customWidth="1"/>
    <col min="6400" max="6400" width="12.7265625" customWidth="1"/>
    <col min="6401" max="6401" width="0.81640625" customWidth="1"/>
    <col min="6402" max="6412" width="9.1796875" customWidth="1"/>
    <col min="6656" max="6656" width="12.7265625" customWidth="1"/>
    <col min="6657" max="6657" width="0.81640625" customWidth="1"/>
    <col min="6658" max="6668" width="9.1796875" customWidth="1"/>
    <col min="6912" max="6912" width="12.7265625" customWidth="1"/>
    <col min="6913" max="6913" width="0.81640625" customWidth="1"/>
    <col min="6914" max="6924" width="9.1796875" customWidth="1"/>
    <col min="7168" max="7168" width="12.7265625" customWidth="1"/>
    <col min="7169" max="7169" width="0.81640625" customWidth="1"/>
    <col min="7170" max="7180" width="9.1796875" customWidth="1"/>
    <col min="7424" max="7424" width="12.7265625" customWidth="1"/>
    <col min="7425" max="7425" width="0.81640625" customWidth="1"/>
    <col min="7426" max="7436" width="9.1796875" customWidth="1"/>
    <col min="7680" max="7680" width="12.7265625" customWidth="1"/>
    <col min="7681" max="7681" width="0.81640625" customWidth="1"/>
    <col min="7682" max="7692" width="9.1796875" customWidth="1"/>
    <col min="7936" max="7936" width="12.7265625" customWidth="1"/>
    <col min="7937" max="7937" width="0.81640625" customWidth="1"/>
    <col min="7938" max="7948" width="9.1796875" customWidth="1"/>
    <col min="8192" max="8192" width="12.7265625" customWidth="1"/>
    <col min="8193" max="8193" width="0.81640625" customWidth="1"/>
    <col min="8194" max="8204" width="9.1796875" customWidth="1"/>
    <col min="8448" max="8448" width="12.7265625" customWidth="1"/>
    <col min="8449" max="8449" width="0.81640625" customWidth="1"/>
    <col min="8450" max="8460" width="9.1796875" customWidth="1"/>
    <col min="8704" max="8704" width="12.7265625" customWidth="1"/>
    <col min="8705" max="8705" width="0.81640625" customWidth="1"/>
    <col min="8706" max="8716" width="9.1796875" customWidth="1"/>
    <col min="8960" max="8960" width="12.7265625" customWidth="1"/>
    <col min="8961" max="8961" width="0.81640625" customWidth="1"/>
    <col min="8962" max="8972" width="9.1796875" customWidth="1"/>
    <col min="9216" max="9216" width="12.7265625" customWidth="1"/>
    <col min="9217" max="9217" width="0.81640625" customWidth="1"/>
    <col min="9218" max="9228" width="9.1796875" customWidth="1"/>
    <col min="9472" max="9472" width="12.7265625" customWidth="1"/>
    <col min="9473" max="9473" width="0.81640625" customWidth="1"/>
    <col min="9474" max="9484" width="9.1796875" customWidth="1"/>
    <col min="9728" max="9728" width="12.7265625" customWidth="1"/>
    <col min="9729" max="9729" width="0.81640625" customWidth="1"/>
    <col min="9730" max="9740" width="9.1796875" customWidth="1"/>
    <col min="9984" max="9984" width="12.7265625" customWidth="1"/>
    <col min="9985" max="9985" width="0.81640625" customWidth="1"/>
    <col min="9986" max="9996" width="9.1796875" customWidth="1"/>
    <col min="10240" max="10240" width="12.7265625" customWidth="1"/>
    <col min="10241" max="10241" width="0.81640625" customWidth="1"/>
    <col min="10242" max="10252" width="9.1796875" customWidth="1"/>
    <col min="10496" max="10496" width="12.7265625" customWidth="1"/>
    <col min="10497" max="10497" width="0.81640625" customWidth="1"/>
    <col min="10498" max="10508" width="9.1796875" customWidth="1"/>
    <col min="10752" max="10752" width="12.7265625" customWidth="1"/>
    <col min="10753" max="10753" width="0.81640625" customWidth="1"/>
    <col min="10754" max="10764" width="9.1796875" customWidth="1"/>
    <col min="11008" max="11008" width="12.7265625" customWidth="1"/>
    <col min="11009" max="11009" width="0.81640625" customWidth="1"/>
    <col min="11010" max="11020" width="9.1796875" customWidth="1"/>
    <col min="11264" max="11264" width="12.7265625" customWidth="1"/>
    <col min="11265" max="11265" width="0.81640625" customWidth="1"/>
    <col min="11266" max="11276" width="9.1796875" customWidth="1"/>
    <col min="11520" max="11520" width="12.7265625" customWidth="1"/>
    <col min="11521" max="11521" width="0.81640625" customWidth="1"/>
    <col min="11522" max="11532" width="9.1796875" customWidth="1"/>
    <col min="11776" max="11776" width="12.7265625" customWidth="1"/>
    <col min="11777" max="11777" width="0.81640625" customWidth="1"/>
    <col min="11778" max="11788" width="9.1796875" customWidth="1"/>
    <col min="12032" max="12032" width="12.7265625" customWidth="1"/>
    <col min="12033" max="12033" width="0.81640625" customWidth="1"/>
    <col min="12034" max="12044" width="9.1796875" customWidth="1"/>
    <col min="12288" max="12288" width="12.7265625" customWidth="1"/>
    <col min="12289" max="12289" width="0.81640625" customWidth="1"/>
    <col min="12290" max="12300" width="9.1796875" customWidth="1"/>
    <col min="12544" max="12544" width="12.7265625" customWidth="1"/>
    <col min="12545" max="12545" width="0.81640625" customWidth="1"/>
    <col min="12546" max="12556" width="9.1796875" customWidth="1"/>
    <col min="12800" max="12800" width="12.7265625" customWidth="1"/>
    <col min="12801" max="12801" width="0.81640625" customWidth="1"/>
    <col min="12802" max="12812" width="9.1796875" customWidth="1"/>
    <col min="13056" max="13056" width="12.7265625" customWidth="1"/>
    <col min="13057" max="13057" width="0.81640625" customWidth="1"/>
    <col min="13058" max="13068" width="9.1796875" customWidth="1"/>
    <col min="13312" max="13312" width="12.7265625" customWidth="1"/>
    <col min="13313" max="13313" width="0.81640625" customWidth="1"/>
    <col min="13314" max="13324" width="9.1796875" customWidth="1"/>
    <col min="13568" max="13568" width="12.7265625" customWidth="1"/>
    <col min="13569" max="13569" width="0.81640625" customWidth="1"/>
    <col min="13570" max="13580" width="9.1796875" customWidth="1"/>
    <col min="13824" max="13824" width="12.7265625" customWidth="1"/>
    <col min="13825" max="13825" width="0.81640625" customWidth="1"/>
    <col min="13826" max="13836" width="9.1796875" customWidth="1"/>
    <col min="14080" max="14080" width="12.7265625" customWidth="1"/>
    <col min="14081" max="14081" width="0.81640625" customWidth="1"/>
    <col min="14082" max="14092" width="9.1796875" customWidth="1"/>
    <col min="14336" max="14336" width="12.7265625" customWidth="1"/>
    <col min="14337" max="14337" width="0.81640625" customWidth="1"/>
    <col min="14338" max="14348" width="9.1796875" customWidth="1"/>
    <col min="14592" max="14592" width="12.7265625" customWidth="1"/>
    <col min="14593" max="14593" width="0.81640625" customWidth="1"/>
    <col min="14594" max="14604" width="9.1796875" customWidth="1"/>
    <col min="14848" max="14848" width="12.7265625" customWidth="1"/>
    <col min="14849" max="14849" width="0.81640625" customWidth="1"/>
    <col min="14850" max="14860" width="9.1796875" customWidth="1"/>
    <col min="15104" max="15104" width="12.7265625" customWidth="1"/>
    <col min="15105" max="15105" width="0.81640625" customWidth="1"/>
    <col min="15106" max="15116" width="9.1796875" customWidth="1"/>
    <col min="15360" max="15360" width="12.7265625" customWidth="1"/>
    <col min="15361" max="15361" width="0.81640625" customWidth="1"/>
    <col min="15362" max="15372" width="9.1796875" customWidth="1"/>
    <col min="15616" max="15616" width="12.7265625" customWidth="1"/>
    <col min="15617" max="15617" width="0.81640625" customWidth="1"/>
    <col min="15618" max="15628" width="9.1796875" customWidth="1"/>
    <col min="15872" max="15872" width="12.7265625" customWidth="1"/>
    <col min="15873" max="15873" width="0.81640625" customWidth="1"/>
    <col min="15874" max="15884" width="9.1796875" customWidth="1"/>
    <col min="16128" max="16128" width="12.7265625" customWidth="1"/>
    <col min="16129" max="16129" width="0.81640625" customWidth="1"/>
    <col min="16130" max="16140" width="9.1796875" customWidth="1"/>
  </cols>
  <sheetData>
    <row r="3" spans="1:2" ht="15.5" x14ac:dyDescent="0.35">
      <c r="A3" s="175" t="s">
        <v>55</v>
      </c>
      <c r="B3" s="175"/>
    </row>
    <row r="6" spans="1:2" ht="17.25" customHeight="1" thickBot="1" x14ac:dyDescent="0.3">
      <c r="A6" s="15"/>
      <c r="B6" s="16"/>
    </row>
    <row r="7" spans="1:2" ht="29.5" customHeight="1" x14ac:dyDescent="0.25">
      <c r="A7" s="60" t="s">
        <v>54</v>
      </c>
      <c r="B7" s="62">
        <f>VALUE('B. PROPOSTA NORMATIVA'!U31)</f>
        <v>802633.46971999994</v>
      </c>
    </row>
    <row r="8" spans="1:2" ht="29.5" customHeight="1" x14ac:dyDescent="0.25">
      <c r="A8" s="61" t="s">
        <v>15</v>
      </c>
      <c r="B8" s="63">
        <f>VALUE(-'A.NORMA VIGENT'!U26)</f>
        <v>-716487.29691999976</v>
      </c>
    </row>
    <row r="9" spans="1:2" ht="51.75" customHeight="1" thickBot="1" x14ac:dyDescent="0.3">
      <c r="A9" s="66" t="s">
        <v>56</v>
      </c>
      <c r="B9" s="64">
        <f>SUM(B7,B8)</f>
        <v>86146.172800000175</v>
      </c>
    </row>
  </sheetData>
  <mergeCells count="1">
    <mergeCell ref="A3:B3"/>
  </mergeCells>
  <pageMargins left="0.7" right="0.7" top="0.75" bottom="0.75" header="0.3" footer="0.3"/>
  <pageSetup paperSize="9" orientation="portrait" r:id="rId1"/>
  <headerFooter>
    <oddFooter>&amp;C&amp;P&amp;R&amp;D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23"/>
  <sheetViews>
    <sheetView view="pageLayout" zoomScaleNormal="100" workbookViewId="0">
      <selection activeCell="E36" sqref="E36"/>
    </sheetView>
  </sheetViews>
  <sheetFormatPr defaultColWidth="11.453125" defaultRowHeight="12.5" x14ac:dyDescent="0.25"/>
  <cols>
    <col min="9" max="9" width="26.54296875" customWidth="1"/>
    <col min="10" max="10" width="17.7265625" customWidth="1"/>
  </cols>
  <sheetData>
    <row r="3" spans="1:10" ht="35.25" customHeight="1" x14ac:dyDescent="0.25">
      <c r="A3" s="176" t="s">
        <v>22</v>
      </c>
      <c r="B3" s="176"/>
      <c r="C3" s="176"/>
      <c r="D3" s="176"/>
      <c r="E3" s="176"/>
      <c r="F3" s="176"/>
      <c r="G3" s="176"/>
    </row>
    <row r="4" spans="1:10" x14ac:dyDescent="0.25">
      <c r="A4" s="7"/>
      <c r="B4" s="5"/>
      <c r="C4" s="5"/>
      <c r="D4" s="5"/>
      <c r="E4" s="5"/>
    </row>
    <row r="5" spans="1:10" ht="33" customHeight="1" x14ac:dyDescent="0.25">
      <c r="A5" s="183" t="s">
        <v>85</v>
      </c>
      <c r="B5" s="183"/>
      <c r="C5" s="183"/>
      <c r="D5" s="183"/>
      <c r="E5" s="183"/>
      <c r="F5" s="183"/>
      <c r="G5" s="183"/>
    </row>
    <row r="6" spans="1:10" ht="15" customHeight="1" x14ac:dyDescent="0.25">
      <c r="A6" s="78"/>
      <c r="B6" s="78"/>
      <c r="C6" s="78"/>
      <c r="D6" s="78"/>
      <c r="E6" s="78"/>
      <c r="F6" s="78"/>
      <c r="G6" s="78"/>
    </row>
    <row r="7" spans="1:10" ht="15.5" x14ac:dyDescent="0.25">
      <c r="A7" s="181" t="s">
        <v>17</v>
      </c>
      <c r="B7" s="181"/>
      <c r="C7" s="181"/>
      <c r="D7" s="181"/>
      <c r="E7" s="181"/>
    </row>
    <row r="8" spans="1:10" x14ac:dyDescent="0.25">
      <c r="A8" s="7"/>
      <c r="B8" s="7"/>
      <c r="C8" s="7"/>
      <c r="D8" s="7"/>
      <c r="E8" s="7"/>
      <c r="I8" s="65"/>
    </row>
    <row r="9" spans="1:10" ht="29.25" customHeight="1" x14ac:dyDescent="0.25">
      <c r="A9" s="177" t="s">
        <v>67</v>
      </c>
      <c r="B9" s="177"/>
      <c r="C9" s="177"/>
      <c r="D9" s="177"/>
      <c r="E9" s="177"/>
      <c r="F9" s="177"/>
      <c r="G9" s="177"/>
      <c r="I9" s="65"/>
    </row>
    <row r="10" spans="1:10" x14ac:dyDescent="0.25">
      <c r="A10" s="7"/>
      <c r="B10" s="7"/>
      <c r="C10" s="7"/>
      <c r="D10" s="7"/>
      <c r="E10" s="7"/>
      <c r="I10" s="65"/>
    </row>
    <row r="11" spans="1:10" ht="15.5" x14ac:dyDescent="0.25">
      <c r="A11" s="182" t="s">
        <v>20</v>
      </c>
      <c r="B11" s="181"/>
      <c r="C11" s="181"/>
      <c r="D11" s="181"/>
      <c r="E11" s="181"/>
      <c r="I11" s="65"/>
    </row>
    <row r="12" spans="1:10" x14ac:dyDescent="0.25">
      <c r="A12" s="7"/>
      <c r="B12" s="7"/>
      <c r="C12" s="7"/>
      <c r="D12" s="7"/>
      <c r="E12" s="7"/>
      <c r="I12" s="65"/>
      <c r="J12" s="21"/>
    </row>
    <row r="13" spans="1:10" ht="30" customHeight="1" x14ac:dyDescent="0.25">
      <c r="A13" s="177" t="s">
        <v>68</v>
      </c>
      <c r="B13" s="177"/>
      <c r="C13" s="177"/>
      <c r="D13" s="177"/>
      <c r="E13" s="177"/>
      <c r="F13" s="177"/>
      <c r="G13" s="177"/>
      <c r="J13" s="21"/>
    </row>
    <row r="14" spans="1:10" x14ac:dyDescent="0.25">
      <c r="A14" s="7"/>
      <c r="B14" s="7"/>
      <c r="C14" s="7"/>
      <c r="D14" s="7"/>
      <c r="E14" s="7"/>
      <c r="J14" s="21"/>
    </row>
    <row r="15" spans="1:10" ht="13" x14ac:dyDescent="0.25">
      <c r="A15" s="180" t="s">
        <v>18</v>
      </c>
      <c r="B15" s="180"/>
      <c r="C15" s="180"/>
      <c r="D15" s="180"/>
      <c r="E15" s="180"/>
      <c r="J15" s="21"/>
    </row>
    <row r="16" spans="1:10" ht="13" x14ac:dyDescent="0.25">
      <c r="A16" s="13"/>
      <c r="B16" s="14"/>
      <c r="C16" s="14"/>
      <c r="D16" s="14"/>
      <c r="E16" s="14"/>
      <c r="J16" s="21"/>
    </row>
    <row r="17" spans="1:10" x14ac:dyDescent="0.25">
      <c r="A17" s="7" t="s">
        <v>66</v>
      </c>
      <c r="B17" s="7"/>
      <c r="C17" s="7"/>
      <c r="D17" s="7"/>
      <c r="E17" s="7"/>
      <c r="J17" s="21"/>
    </row>
    <row r="18" spans="1:10" ht="12.75" customHeight="1" x14ac:dyDescent="0.25">
      <c r="A18" s="178"/>
      <c r="B18" s="178"/>
      <c r="C18" s="178"/>
      <c r="D18" s="178"/>
      <c r="E18" s="178"/>
      <c r="F18" s="178"/>
      <c r="G18" s="178"/>
      <c r="J18" s="21"/>
    </row>
    <row r="19" spans="1:10" x14ac:dyDescent="0.25">
      <c r="A19" s="7"/>
      <c r="B19" s="7"/>
      <c r="C19" s="7"/>
      <c r="D19" s="7"/>
      <c r="E19" s="7"/>
      <c r="J19" s="21"/>
    </row>
    <row r="20" spans="1:10" ht="13" x14ac:dyDescent="0.25">
      <c r="A20" s="180" t="s">
        <v>19</v>
      </c>
      <c r="B20" s="180"/>
      <c r="C20" s="180"/>
      <c r="D20" s="180"/>
      <c r="E20" s="180"/>
      <c r="J20" s="21"/>
    </row>
    <row r="21" spans="1:10" x14ac:dyDescent="0.25">
      <c r="A21" s="7"/>
      <c r="B21" s="7"/>
      <c r="C21" s="7"/>
      <c r="D21" s="7"/>
      <c r="E21" s="7"/>
      <c r="J21" s="21"/>
    </row>
    <row r="22" spans="1:10" ht="12.75" customHeight="1" x14ac:dyDescent="0.25">
      <c r="A22" s="179" t="s">
        <v>69</v>
      </c>
      <c r="B22" s="179"/>
      <c r="C22" s="179"/>
      <c r="D22" s="179"/>
      <c r="E22" s="179"/>
      <c r="F22" s="179"/>
      <c r="G22" s="179"/>
      <c r="J22" s="21"/>
    </row>
    <row r="23" spans="1:10" x14ac:dyDescent="0.25">
      <c r="A23" s="7"/>
      <c r="B23" s="7"/>
      <c r="C23" s="7"/>
      <c r="D23" s="7"/>
      <c r="E23" s="7"/>
      <c r="J23" s="21"/>
    </row>
  </sheetData>
  <mergeCells count="10">
    <mergeCell ref="A3:G3"/>
    <mergeCell ref="A13:G13"/>
    <mergeCell ref="A18:G18"/>
    <mergeCell ref="A22:G22"/>
    <mergeCell ref="A20:E20"/>
    <mergeCell ref="A7:E7"/>
    <mergeCell ref="A15:E15"/>
    <mergeCell ref="A11:E11"/>
    <mergeCell ref="A9:G9"/>
    <mergeCell ref="A5:G5"/>
  </mergeCells>
  <pageMargins left="0.7" right="0.7" top="0.75" bottom="0.75" header="0.3" footer="0.3"/>
  <pageSetup paperSize="9" orientation="portrait" r:id="rId1"/>
  <headerFooter>
    <oddFooter>&amp;CPàgina &amp;P&amp;R&amp;D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4"/>
  <sheetViews>
    <sheetView workbookViewId="0">
      <selection activeCell="B3" sqref="B3:B24"/>
    </sheetView>
  </sheetViews>
  <sheetFormatPr defaultRowHeight="12.5" x14ac:dyDescent="0.25"/>
  <cols>
    <col min="2" max="2" width="51.54296875" customWidth="1"/>
  </cols>
  <sheetData>
    <row r="2" spans="2:2" ht="13" thickBot="1" x14ac:dyDescent="0.3"/>
    <row r="3" spans="2:2" ht="15" thickBot="1" x14ac:dyDescent="0.4">
      <c r="B3" s="26" t="s">
        <v>47</v>
      </c>
    </row>
    <row r="4" spans="2:2" ht="13" thickBot="1" x14ac:dyDescent="0.3">
      <c r="B4" s="24" t="s">
        <v>102</v>
      </c>
    </row>
    <row r="5" spans="2:2" ht="13" thickBot="1" x14ac:dyDescent="0.3">
      <c r="B5" s="25" t="s">
        <v>23</v>
      </c>
    </row>
    <row r="6" spans="2:2" ht="13" thickBot="1" x14ac:dyDescent="0.3">
      <c r="B6" s="25" t="s">
        <v>103</v>
      </c>
    </row>
    <row r="7" spans="2:2" ht="13" thickBot="1" x14ac:dyDescent="0.3">
      <c r="B7" s="25" t="s">
        <v>39</v>
      </c>
    </row>
    <row r="8" spans="2:2" ht="13" thickBot="1" x14ac:dyDescent="0.3">
      <c r="B8" s="25" t="s">
        <v>40</v>
      </c>
    </row>
    <row r="9" spans="2:2" ht="13" thickBot="1" x14ac:dyDescent="0.3">
      <c r="B9" s="25" t="s">
        <v>48</v>
      </c>
    </row>
    <row r="10" spans="2:2" ht="13" thickBot="1" x14ac:dyDescent="0.3">
      <c r="B10" s="25" t="s">
        <v>58</v>
      </c>
    </row>
    <row r="11" spans="2:2" ht="13" thickBot="1" x14ac:dyDescent="0.3">
      <c r="B11" s="25" t="s">
        <v>59</v>
      </c>
    </row>
    <row r="12" spans="2:2" ht="13" thickBot="1" x14ac:dyDescent="0.3">
      <c r="B12" s="25" t="s">
        <v>71</v>
      </c>
    </row>
    <row r="13" spans="2:2" ht="13" thickBot="1" x14ac:dyDescent="0.3">
      <c r="B13" s="25" t="s">
        <v>60</v>
      </c>
    </row>
    <row r="14" spans="2:2" ht="13" thickBot="1" x14ac:dyDescent="0.3">
      <c r="B14" s="25" t="s">
        <v>61</v>
      </c>
    </row>
    <row r="15" spans="2:2" ht="13" thickBot="1" x14ac:dyDescent="0.3">
      <c r="B15" s="25" t="s">
        <v>50</v>
      </c>
    </row>
    <row r="16" spans="2:2" ht="13" thickBot="1" x14ac:dyDescent="0.3">
      <c r="B16" s="25" t="s">
        <v>41</v>
      </c>
    </row>
    <row r="17" spans="2:2" ht="13" thickBot="1" x14ac:dyDescent="0.3">
      <c r="B17" s="25" t="s">
        <v>62</v>
      </c>
    </row>
    <row r="18" spans="2:2" ht="13" thickBot="1" x14ac:dyDescent="0.3">
      <c r="B18" s="25" t="s">
        <v>42</v>
      </c>
    </row>
    <row r="19" spans="2:2" ht="13" thickBot="1" x14ac:dyDescent="0.3">
      <c r="B19" s="25" t="s">
        <v>49</v>
      </c>
    </row>
    <row r="20" spans="2:2" ht="13" thickBot="1" x14ac:dyDescent="0.3">
      <c r="B20" s="25" t="s">
        <v>43</v>
      </c>
    </row>
    <row r="21" spans="2:2" ht="13" thickBot="1" x14ac:dyDescent="0.3">
      <c r="B21" s="25" t="s">
        <v>44</v>
      </c>
    </row>
    <row r="22" spans="2:2" ht="13" thickBot="1" x14ac:dyDescent="0.3">
      <c r="B22" s="25" t="s">
        <v>45</v>
      </c>
    </row>
    <row r="23" spans="2:2" ht="13" thickBot="1" x14ac:dyDescent="0.3">
      <c r="B23" s="25" t="s">
        <v>46</v>
      </c>
    </row>
    <row r="24" spans="2:2" ht="13" thickBot="1" x14ac:dyDescent="0.3">
      <c r="B24" s="25"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Fulls de càlcul</vt:lpstr>
      </vt:variant>
      <vt:variant>
        <vt:i4>6</vt:i4>
      </vt:variant>
      <vt:variant>
        <vt:lpstr>Intervals amb nom</vt:lpstr>
      </vt:variant>
      <vt:variant>
        <vt:i4>2</vt:i4>
      </vt:variant>
    </vt:vector>
  </HeadingPairs>
  <TitlesOfParts>
    <vt:vector size="8" baseType="lpstr">
      <vt:lpstr>Pautes</vt:lpstr>
      <vt:lpstr>A.NORMA VIGENT</vt:lpstr>
      <vt:lpstr>B. PROPOSTA NORMATIVA</vt:lpstr>
      <vt:lpstr>C. ESTALVI</vt:lpstr>
      <vt:lpstr>D. ORIGEN DADES</vt:lpstr>
      <vt:lpstr>categories</vt:lpstr>
      <vt:lpstr>'A.NORMA VIGENT'!_1Àrea_d_impressió</vt:lpstr>
      <vt:lpstr>'B. PROPOSTA NORMATIVA'!_1Àrea_d_impressió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edieguez</dc:creator>
  <cp:lastModifiedBy>Vallugera Pascual, Elsa</cp:lastModifiedBy>
  <cp:lastPrinted>2021-10-21T08:43:29Z</cp:lastPrinted>
  <dcterms:created xsi:type="dcterms:W3CDTF">2011-08-02T14:13:36Z</dcterms:created>
  <dcterms:modified xsi:type="dcterms:W3CDTF">2022-05-23T09:53:19Z</dcterms:modified>
</cp:coreProperties>
</file>